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Sheet1" sheetId="1" r:id="rId1"/>
  </sheets>
  <definedNames>
    <definedName name="_xlnm.Print_Area" localSheetId="0">'Sheet1'!$A$1:$R$110</definedName>
  </definedNames>
  <calcPr fullCalcOnLoad="1"/>
</workbook>
</file>

<file path=xl/sharedStrings.xml><?xml version="1.0" encoding="utf-8"?>
<sst xmlns="http://schemas.openxmlformats.org/spreadsheetml/2006/main" count="149" uniqueCount="88">
  <si>
    <t>ARIZONA INDEPENDENT REDISTRICTING COMMISSION</t>
  </si>
  <si>
    <t xml:space="preserve">BUDGET PROJECTION </t>
  </si>
  <si>
    <t>FUND 1000</t>
  </si>
  <si>
    <t>BUDGET</t>
  </si>
  <si>
    <t>Object</t>
  </si>
  <si>
    <t>Title</t>
  </si>
  <si>
    <t>July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</si>
  <si>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</si>
  <si>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</si>
  <si>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</si>
  <si>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</si>
  <si>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</si>
  <si>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</si>
  <si>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</si>
  <si>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</si>
  <si>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</si>
  <si>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 xml:space="preserve">MAY </t>
  </si>
  <si>
    <t>JUN</t>
  </si>
  <si>
    <t>Year Total</t>
  </si>
  <si>
    <t>Remaining Balance</t>
  </si>
  <si>
    <t>APPROPRIATION</t>
  </si>
  <si>
    <t>PERSONAL SERVICES</t>
  </si>
  <si>
    <t>ERE</t>
  </si>
  <si>
    <t>PROFESSIONAL &amp; OUTSIDE:</t>
  </si>
  <si>
    <t>TRAVEL - IN STATE</t>
  </si>
  <si>
    <t>OTHER OPERATING EXPENSES</t>
  </si>
  <si>
    <t>TOTALS</t>
  </si>
  <si>
    <t>Other Expenses FY 12</t>
  </si>
  <si>
    <t>Total other expenses</t>
  </si>
  <si>
    <t>COBJ</t>
  </si>
  <si>
    <t>*</t>
  </si>
  <si>
    <t>Legal Fees</t>
  </si>
  <si>
    <t>ADVERTISING</t>
  </si>
  <si>
    <t>**</t>
  </si>
  <si>
    <t>Other Professional Services</t>
  </si>
  <si>
    <t>Outside Printing</t>
  </si>
  <si>
    <t>Travel - Inside State</t>
  </si>
  <si>
    <t>Postage</t>
  </si>
  <si>
    <t>Travel - Outside State</t>
  </si>
  <si>
    <t>Books- Subs &amp; Pubs</t>
  </si>
  <si>
    <t>Risk Management</t>
  </si>
  <si>
    <t xml:space="preserve">Other Misc Operating </t>
  </si>
  <si>
    <t>ISD</t>
  </si>
  <si>
    <t>Other Equipment Capital Purchase</t>
  </si>
  <si>
    <t>AzNet</t>
  </si>
  <si>
    <t xml:space="preserve">PUR or LIC SOFTWARE-WEBSITE </t>
  </si>
  <si>
    <t xml:space="preserve">Rent </t>
  </si>
  <si>
    <t>Office Furniture</t>
  </si>
  <si>
    <t>ASBO</t>
  </si>
  <si>
    <t>Computer Equip Non-Capital Purchase</t>
  </si>
  <si>
    <t>Repair and Maint-PC/LAN/SERV/WEB</t>
  </si>
  <si>
    <t>Non-capital Other Equipment</t>
  </si>
  <si>
    <t>Office Supplies</t>
  </si>
  <si>
    <t>OTHER EQUIPMENT NON-CAPITAL LEASE</t>
  </si>
  <si>
    <t>Conference Registration</t>
  </si>
  <si>
    <t>Purchased/Licensed Software</t>
  </si>
  <si>
    <t>Sub Total</t>
  </si>
  <si>
    <t>Payroll Expense</t>
  </si>
  <si>
    <t>Total Expense</t>
  </si>
  <si>
    <t>CAPTIAL EQUIPMENT</t>
  </si>
  <si>
    <t>NON-CAPITAL EQUIP</t>
  </si>
  <si>
    <t>FY 12</t>
  </si>
  <si>
    <t xml:space="preserve">FY11 </t>
  </si>
  <si>
    <t>FY 13</t>
  </si>
  <si>
    <t>Awards</t>
  </si>
  <si>
    <t>Other Expenses FY 11</t>
  </si>
  <si>
    <t>Hp $7,096.35 Dell $1,611.18</t>
  </si>
  <si>
    <t xml:space="preserve">Osborn Maledon $149,145.24, Ballard Spahr $132,665.90 </t>
  </si>
  <si>
    <t>Strategic Telemetry $58,756.78, AZ Litigation $18,317.85 &amp; Interpreter Services $13,837</t>
  </si>
  <si>
    <t>TEMPORARY AGENCY SERVICES</t>
  </si>
  <si>
    <t>Tim Nelson</t>
  </si>
  <si>
    <t>Osborn Maledon</t>
  </si>
  <si>
    <t>Gallagher &amp; Kennedy</t>
  </si>
  <si>
    <t>Andrew Gorden</t>
  </si>
  <si>
    <t>Ballard Spahr</t>
  </si>
  <si>
    <t>Strategic Telemetry</t>
  </si>
  <si>
    <t>AZ Litigation</t>
  </si>
  <si>
    <t>Interpreter Services</t>
  </si>
  <si>
    <t>Security Services</t>
  </si>
  <si>
    <t>Temporary Services</t>
  </si>
  <si>
    <t>ACTUAL FY 12</t>
  </si>
  <si>
    <t>BUDGET FY 12</t>
  </si>
  <si>
    <t>Coopersmith Schermer</t>
  </si>
  <si>
    <t>TRAVEL - OUT STATE</t>
  </si>
  <si>
    <t>Intrest on overdue payments</t>
  </si>
  <si>
    <t>2001 Commission Exp.</t>
  </si>
  <si>
    <t>Additional Litigation 2011</t>
  </si>
  <si>
    <t>Supplemental Request for 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</si>
</sst>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;[Red]0"/>
    <numFmt numFmtId="166" formatCode="&quot;$&quot;#,##0"/>
  </numFmts>
  <fonts count="75">
    <font>
      <sz val="10"/>
      <name val="Arial"/>
      <family val="0"/>
    </font>
    <font>
      <b/>
      <sz val="16"/>
      <color indexed="16"/>
      <name val="Arial"/>
      <family val="2"/>
    </font>
    <font>
      <sz val="16"/>
      <color indexed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6"/>
      <color indexed="18"/>
      <name val="Arial"/>
      <family val="2"/>
    </font>
    <font>
      <sz val="16"/>
      <color indexed="12"/>
      <name val="Arial"/>
      <family val="2"/>
    </font>
    <font>
      <sz val="16"/>
      <color indexed="18"/>
      <name val="Arial"/>
      <family val="2"/>
    </font>
    <font>
      <b/>
      <sz val="18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6"/>
      <name val="Arial"/>
      <family val="2"/>
    </font>
    <font>
      <b/>
      <i/>
      <sz val="10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2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16"/>
      <name val="Arial"/>
      <family val="2"/>
    </font>
    <font>
      <b/>
      <i/>
      <sz val="11"/>
      <name val="Arial"/>
      <family val="2"/>
    </font>
    <font>
      <b/>
      <i/>
      <sz val="10"/>
      <color indexed="17"/>
      <name val="Arial"/>
      <family val="2"/>
    </font>
    <font>
      <b/>
      <i/>
      <sz val="12"/>
      <name val="Arial"/>
      <family val="2"/>
    </font>
    <font>
      <i/>
      <sz val="10"/>
      <color indexed="17"/>
      <name val="Arial"/>
      <family val="2"/>
    </font>
    <font>
      <i/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55" applyFont="1" applyAlignment="1">
      <alignment/>
      <protection/>
    </xf>
    <xf numFmtId="0" fontId="2" fillId="0" borderId="0" xfId="55" applyFont="1" applyAlignment="1">
      <alignment/>
      <protection/>
    </xf>
    <xf numFmtId="0" fontId="3" fillId="0" borderId="0" xfId="55" applyFont="1" applyAlignment="1">
      <alignment/>
      <protection/>
    </xf>
    <xf numFmtId="164" fontId="2" fillId="0" borderId="0" xfId="42" applyNumberFormat="1" applyFont="1" applyAlignment="1">
      <alignment/>
    </xf>
    <xf numFmtId="164" fontId="3" fillId="0" borderId="0" xfId="42" applyNumberFormat="1" applyFont="1" applyAlignment="1">
      <alignment/>
    </xf>
    <xf numFmtId="164" fontId="3" fillId="0" borderId="0" xfId="42" applyNumberFormat="1" applyFont="1" applyFill="1" applyAlignment="1">
      <alignment/>
    </xf>
    <xf numFmtId="164" fontId="4" fillId="0" borderId="0" xfId="42" applyNumberFormat="1" applyFont="1" applyFill="1" applyAlignment="1">
      <alignment/>
    </xf>
    <xf numFmtId="164" fontId="4" fillId="0" borderId="0" xfId="42" applyNumberFormat="1" applyFont="1" applyAlignment="1">
      <alignment/>
    </xf>
    <xf numFmtId="0" fontId="5" fillId="0" borderId="0" xfId="55" applyFont="1" applyAlignment="1">
      <alignment/>
      <protection/>
    </xf>
    <xf numFmtId="0" fontId="6" fillId="0" borderId="0" xfId="55" applyFont="1" applyAlignment="1">
      <alignment/>
      <protection/>
    </xf>
    <xf numFmtId="0" fontId="7" fillId="0" borderId="0" xfId="55" applyFont="1" applyAlignment="1">
      <alignment/>
      <protection/>
    </xf>
    <xf numFmtId="0" fontId="8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164" fontId="0" fillId="0" borderId="0" xfId="42" applyNumberFormat="1" applyFont="1" applyAlignment="1">
      <alignment/>
    </xf>
    <xf numFmtId="164" fontId="0" fillId="0" borderId="0" xfId="42" applyNumberFormat="1" applyFont="1" applyFill="1" applyAlignment="1">
      <alignment/>
    </xf>
    <xf numFmtId="164" fontId="9" fillId="0" borderId="0" xfId="42" applyNumberFormat="1" applyFont="1" applyFill="1" applyAlignment="1">
      <alignment/>
    </xf>
    <xf numFmtId="164" fontId="9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0" fontId="0" fillId="0" borderId="0" xfId="55" applyFont="1">
      <alignment/>
      <protection/>
    </xf>
    <xf numFmtId="0" fontId="10" fillId="0" borderId="11" xfId="55" applyFont="1" applyBorder="1" applyAlignment="1">
      <alignment/>
      <protection/>
    </xf>
    <xf numFmtId="0" fontId="0" fillId="0" borderId="12" xfId="55" applyFont="1" applyBorder="1" applyAlignment="1">
      <alignment/>
      <protection/>
    </xf>
    <xf numFmtId="0" fontId="13" fillId="0" borderId="13" xfId="55" applyFont="1" applyFill="1" applyBorder="1" applyAlignment="1">
      <alignment/>
      <protection/>
    </xf>
    <xf numFmtId="0" fontId="13" fillId="0" borderId="14" xfId="55" applyFont="1" applyFill="1" applyBorder="1" applyAlignment="1">
      <alignment/>
      <protection/>
    </xf>
    <xf numFmtId="164" fontId="14" fillId="0" borderId="14" xfId="42" applyNumberFormat="1" applyFont="1" applyFill="1" applyBorder="1" applyAlignment="1">
      <alignment/>
    </xf>
    <xf numFmtId="0" fontId="0" fillId="0" borderId="15" xfId="55" applyFont="1" applyBorder="1" applyAlignment="1">
      <alignment/>
      <protection/>
    </xf>
    <xf numFmtId="0" fontId="15" fillId="0" borderId="0" xfId="55" applyFont="1" applyBorder="1" applyAlignment="1">
      <alignment/>
      <protection/>
    </xf>
    <xf numFmtId="164" fontId="16" fillId="0" borderId="0" xfId="42" applyNumberFormat="1" applyFont="1" applyFill="1" applyBorder="1" applyAlignment="1">
      <alignment/>
    </xf>
    <xf numFmtId="0" fontId="16" fillId="0" borderId="16" xfId="55" applyFont="1" applyBorder="1" applyAlignment="1">
      <alignment/>
      <protection/>
    </xf>
    <xf numFmtId="6" fontId="17" fillId="0" borderId="0" xfId="55" applyNumberFormat="1" applyFont="1" applyFill="1" applyBorder="1" applyAlignment="1">
      <alignment horizontal="left"/>
      <protection/>
    </xf>
    <xf numFmtId="0" fontId="0" fillId="0" borderId="0" xfId="55" applyFont="1" applyFill="1" applyBorder="1" applyAlignment="1">
      <alignment/>
      <protection/>
    </xf>
    <xf numFmtId="0" fontId="0" fillId="0" borderId="0" xfId="55" applyFont="1" applyBorder="1" applyAlignment="1">
      <alignment/>
      <protection/>
    </xf>
    <xf numFmtId="164" fontId="16" fillId="0" borderId="0" xfId="42" applyNumberFormat="1" applyFont="1" applyFill="1" applyAlignment="1">
      <alignment/>
    </xf>
    <xf numFmtId="0" fontId="0" fillId="0" borderId="17" xfId="55" applyFont="1" applyBorder="1" applyAlignment="1">
      <alignment/>
      <protection/>
    </xf>
    <xf numFmtId="0" fontId="13" fillId="0" borderId="10" xfId="55" applyFont="1" applyBorder="1" applyAlignment="1">
      <alignment/>
      <protection/>
    </xf>
    <xf numFmtId="3" fontId="16" fillId="0" borderId="18" xfId="42" applyNumberFormat="1" applyFont="1" applyFill="1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23" fillId="0" borderId="0" xfId="42" applyNumberFormat="1" applyFont="1" applyBorder="1" applyAlignment="1">
      <alignment horizontal="right"/>
    </xf>
    <xf numFmtId="3" fontId="22" fillId="0" borderId="0" xfId="55" applyNumberFormat="1" applyFont="1" applyFill="1" applyBorder="1" applyAlignment="1">
      <alignment horizontal="center"/>
      <protection/>
    </xf>
    <xf numFmtId="1" fontId="22" fillId="0" borderId="0" xfId="55" applyNumberFormat="1" applyFont="1" applyBorder="1" applyAlignment="1">
      <alignment horizontal="left"/>
      <protection/>
    </xf>
    <xf numFmtId="165" fontId="22" fillId="0" borderId="0" xfId="55" applyNumberFormat="1" applyFont="1" applyFill="1" applyBorder="1" applyAlignment="1">
      <alignment horizontal="center"/>
      <protection/>
    </xf>
    <xf numFmtId="3" fontId="22" fillId="0" borderId="0" xfId="55" applyNumberFormat="1" applyFont="1" applyBorder="1" applyAlignment="1">
      <alignment horizontal="center"/>
      <protection/>
    </xf>
    <xf numFmtId="164" fontId="22" fillId="0" borderId="0" xfId="42" applyNumberFormat="1" applyFont="1" applyFill="1" applyBorder="1" applyAlignment="1">
      <alignment/>
    </xf>
    <xf numFmtId="3" fontId="18" fillId="0" borderId="0" xfId="55" applyNumberFormat="1" applyFont="1" applyFill="1" applyBorder="1" applyAlignment="1">
      <alignment horizontal="center"/>
      <protection/>
    </xf>
    <xf numFmtId="1" fontId="18" fillId="0" borderId="0" xfId="55" applyNumberFormat="1" applyFont="1" applyBorder="1" applyAlignment="1">
      <alignment horizontal="left"/>
      <protection/>
    </xf>
    <xf numFmtId="3" fontId="18" fillId="0" borderId="19" xfId="55" applyNumberFormat="1" applyFont="1" applyFill="1" applyBorder="1" applyAlignment="1">
      <alignment horizontal="center"/>
      <protection/>
    </xf>
    <xf numFmtId="164" fontId="27" fillId="0" borderId="0" xfId="42" applyNumberFormat="1" applyFont="1" applyBorder="1" applyAlignment="1">
      <alignment/>
    </xf>
    <xf numFmtId="164" fontId="28" fillId="0" borderId="0" xfId="42" applyNumberFormat="1" applyFont="1" applyBorder="1" applyAlignment="1">
      <alignment/>
    </xf>
    <xf numFmtId="166" fontId="28" fillId="0" borderId="0" xfId="0" applyNumberFormat="1" applyFont="1" applyBorder="1" applyAlignment="1">
      <alignment/>
    </xf>
    <xf numFmtId="3" fontId="18" fillId="0" borderId="20" xfId="55" applyNumberFormat="1" applyFont="1" applyFill="1" applyBorder="1" applyAlignment="1">
      <alignment horizontal="center"/>
      <protection/>
    </xf>
    <xf numFmtId="164" fontId="22" fillId="0" borderId="0" xfId="42" applyNumberFormat="1" applyFont="1" applyBorder="1" applyAlignment="1">
      <alignment/>
    </xf>
    <xf numFmtId="4" fontId="22" fillId="0" borderId="0" xfId="55" applyNumberFormat="1" applyFont="1" applyFill="1" applyBorder="1" applyAlignment="1">
      <alignment horizontal="center"/>
      <protection/>
    </xf>
    <xf numFmtId="6" fontId="30" fillId="0" borderId="0" xfId="55" applyNumberFormat="1" applyFont="1" applyFill="1" applyBorder="1" applyAlignment="1">
      <alignment horizontal="left"/>
      <protection/>
    </xf>
    <xf numFmtId="0" fontId="0" fillId="0" borderId="21" xfId="55" applyFont="1" applyBorder="1" applyAlignment="1">
      <alignment/>
      <protection/>
    </xf>
    <xf numFmtId="0" fontId="13" fillId="33" borderId="14" xfId="55" applyFont="1" applyFill="1" applyBorder="1" applyAlignment="1">
      <alignment/>
      <protection/>
    </xf>
    <xf numFmtId="164" fontId="13" fillId="33" borderId="14" xfId="42" applyNumberFormat="1" applyFont="1" applyFill="1" applyBorder="1" applyAlignment="1">
      <alignment/>
    </xf>
    <xf numFmtId="0" fontId="33" fillId="34" borderId="0" xfId="55" applyFont="1" applyFill="1" applyBorder="1" applyAlignment="1">
      <alignment/>
      <protection/>
    </xf>
    <xf numFmtId="8" fontId="13" fillId="33" borderId="0" xfId="42" applyNumberFormat="1" applyFont="1" applyFill="1" applyBorder="1" applyAlignment="1">
      <alignment/>
    </xf>
    <xf numFmtId="164" fontId="0" fillId="33" borderId="0" xfId="42" applyNumberFormat="1" applyFont="1" applyFill="1" applyBorder="1" applyAlignment="1">
      <alignment/>
    </xf>
    <xf numFmtId="6" fontId="33" fillId="34" borderId="0" xfId="55" applyNumberFormat="1" applyFont="1" applyFill="1" applyBorder="1" applyAlignment="1">
      <alignment horizontal="left"/>
      <protection/>
    </xf>
    <xf numFmtId="6" fontId="10" fillId="0" borderId="0" xfId="55" applyNumberFormat="1" applyFont="1" applyFill="1" applyBorder="1" applyAlignment="1">
      <alignment horizontal="left"/>
      <protection/>
    </xf>
    <xf numFmtId="6" fontId="13" fillId="34" borderId="0" xfId="55" applyNumberFormat="1" applyFont="1" applyFill="1" applyBorder="1" applyAlignment="1">
      <alignment horizontal="left"/>
      <protection/>
    </xf>
    <xf numFmtId="6" fontId="0" fillId="33" borderId="0" xfId="42" applyNumberFormat="1" applyFont="1" applyFill="1" applyBorder="1" applyAlignment="1">
      <alignment/>
    </xf>
    <xf numFmtId="6" fontId="0" fillId="34" borderId="0" xfId="42" applyNumberFormat="1" applyFont="1" applyFill="1" applyBorder="1" applyAlignment="1">
      <alignment/>
    </xf>
    <xf numFmtId="164" fontId="0" fillId="33" borderId="0" xfId="42" applyNumberFormat="1" applyFont="1" applyFill="1" applyAlignment="1">
      <alignment/>
    </xf>
    <xf numFmtId="164" fontId="0" fillId="33" borderId="19" xfId="42" applyNumberFormat="1" applyFont="1" applyFill="1" applyBorder="1" applyAlignment="1">
      <alignment/>
    </xf>
    <xf numFmtId="3" fontId="0" fillId="33" borderId="10" xfId="42" applyNumberFormat="1" applyFont="1" applyFill="1" applyBorder="1" applyAlignment="1">
      <alignment/>
    </xf>
    <xf numFmtId="3" fontId="0" fillId="33" borderId="18" xfId="42" applyNumberFormat="1" applyFont="1" applyFill="1" applyBorder="1" applyAlignment="1">
      <alignment/>
    </xf>
    <xf numFmtId="0" fontId="34" fillId="34" borderId="0" xfId="55" applyFont="1" applyFill="1" applyAlignment="1">
      <alignment/>
      <protection/>
    </xf>
    <xf numFmtId="0" fontId="3" fillId="34" borderId="0" xfId="55" applyFont="1" applyFill="1" applyAlignment="1">
      <alignment/>
      <protection/>
    </xf>
    <xf numFmtId="164" fontId="3" fillId="34" borderId="0" xfId="42" applyNumberFormat="1" applyFont="1" applyFill="1" applyAlignment="1">
      <alignment/>
    </xf>
    <xf numFmtId="0" fontId="0" fillId="34" borderId="0" xfId="55" applyFont="1" applyFill="1" applyAlignment="1">
      <alignment/>
      <protection/>
    </xf>
    <xf numFmtId="164" fontId="0" fillId="34" borderId="0" xfId="42" applyNumberFormat="1" applyFont="1" applyFill="1" applyAlignment="1">
      <alignment/>
    </xf>
    <xf numFmtId="164" fontId="0" fillId="34" borderId="10" xfId="42" applyNumberFormat="1" applyFont="1" applyFill="1" applyBorder="1" applyAlignment="1">
      <alignment/>
    </xf>
    <xf numFmtId="0" fontId="13" fillId="34" borderId="11" xfId="55" applyFont="1" applyFill="1" applyBorder="1" applyAlignment="1">
      <alignment/>
      <protection/>
    </xf>
    <xf numFmtId="0" fontId="0" fillId="34" borderId="12" xfId="55" applyFont="1" applyFill="1" applyBorder="1" applyAlignment="1">
      <alignment/>
      <protection/>
    </xf>
    <xf numFmtId="0" fontId="0" fillId="34" borderId="21" xfId="55" applyFont="1" applyFill="1" applyBorder="1" applyAlignment="1">
      <alignment/>
      <protection/>
    </xf>
    <xf numFmtId="0" fontId="13" fillId="34" borderId="13" xfId="55" applyFont="1" applyFill="1" applyBorder="1" applyAlignment="1">
      <alignment/>
      <protection/>
    </xf>
    <xf numFmtId="0" fontId="13" fillId="34" borderId="14" xfId="55" applyFont="1" applyFill="1" applyBorder="1" applyAlignment="1">
      <alignment/>
      <protection/>
    </xf>
    <xf numFmtId="164" fontId="13" fillId="34" borderId="14" xfId="42" applyNumberFormat="1" applyFont="1" applyFill="1" applyBorder="1" applyAlignment="1">
      <alignment/>
    </xf>
    <xf numFmtId="0" fontId="0" fillId="34" borderId="15" xfId="55" applyFont="1" applyFill="1" applyBorder="1" applyAlignment="1">
      <alignment/>
      <protection/>
    </xf>
    <xf numFmtId="8" fontId="13" fillId="34" borderId="0" xfId="42" applyNumberFormat="1" applyFont="1" applyFill="1" applyBorder="1" applyAlignment="1">
      <alignment/>
    </xf>
    <xf numFmtId="164" fontId="0" fillId="34" borderId="0" xfId="42" applyNumberFormat="1" applyFont="1" applyFill="1" applyBorder="1" applyAlignment="1">
      <alignment/>
    </xf>
    <xf numFmtId="0" fontId="0" fillId="34" borderId="16" xfId="55" applyFont="1" applyFill="1" applyBorder="1" applyAlignment="1">
      <alignment/>
      <protection/>
    </xf>
    <xf numFmtId="0" fontId="0" fillId="34" borderId="0" xfId="55" applyFont="1" applyFill="1" applyBorder="1" applyAlignment="1">
      <alignment/>
      <protection/>
    </xf>
    <xf numFmtId="164" fontId="0" fillId="34" borderId="19" xfId="42" applyNumberFormat="1" applyFont="1" applyFill="1" applyBorder="1" applyAlignment="1">
      <alignment/>
    </xf>
    <xf numFmtId="0" fontId="0" fillId="34" borderId="17" xfId="55" applyFont="1" applyFill="1" applyBorder="1" applyAlignment="1">
      <alignment/>
      <protection/>
    </xf>
    <xf numFmtId="0" fontId="13" fillId="34" borderId="10" xfId="55" applyFont="1" applyFill="1" applyBorder="1" applyAlignment="1">
      <alignment/>
      <protection/>
    </xf>
    <xf numFmtId="3" fontId="0" fillId="34" borderId="10" xfId="42" applyNumberFormat="1" applyFont="1" applyFill="1" applyBorder="1" applyAlignment="1">
      <alignment/>
    </xf>
    <xf numFmtId="3" fontId="0" fillId="34" borderId="18" xfId="42" applyNumberFormat="1" applyFont="1" applyFill="1" applyBorder="1" applyAlignment="1">
      <alignment/>
    </xf>
    <xf numFmtId="6" fontId="13" fillId="34" borderId="22" xfId="42" applyNumberFormat="1" applyFont="1" applyFill="1" applyBorder="1" applyAlignment="1">
      <alignment/>
    </xf>
    <xf numFmtId="0" fontId="35" fillId="0" borderId="0" xfId="55" applyFont="1" applyBorder="1" applyAlignment="1">
      <alignment/>
      <protection/>
    </xf>
    <xf numFmtId="0" fontId="32" fillId="0" borderId="0" xfId="55" applyFont="1" applyBorder="1" applyAlignment="1">
      <alignment/>
      <protection/>
    </xf>
    <xf numFmtId="3" fontId="35" fillId="0" borderId="0" xfId="42" applyNumberFormat="1" applyFont="1" applyFill="1" applyBorder="1" applyAlignment="1">
      <alignment/>
    </xf>
    <xf numFmtId="6" fontId="32" fillId="0" borderId="0" xfId="42" applyNumberFormat="1" applyFont="1" applyFill="1" applyBorder="1" applyAlignment="1">
      <alignment/>
    </xf>
    <xf numFmtId="0" fontId="0" fillId="0" borderId="11" xfId="55" applyFont="1" applyBorder="1" applyAlignment="1">
      <alignment/>
      <protection/>
    </xf>
    <xf numFmtId="1" fontId="18" fillId="33" borderId="23" xfId="55" applyNumberFormat="1" applyFont="1" applyFill="1" applyBorder="1" applyAlignment="1">
      <alignment horizontal="left" wrapText="1"/>
      <protection/>
    </xf>
    <xf numFmtId="1" fontId="18" fillId="0" borderId="23" xfId="55" applyNumberFormat="1" applyFont="1" applyBorder="1" applyAlignment="1">
      <alignment horizontal="left" wrapText="1"/>
      <protection/>
    </xf>
    <xf numFmtId="1" fontId="19" fillId="0" borderId="23" xfId="42" applyNumberFormat="1" applyFont="1" applyBorder="1" applyAlignment="1">
      <alignment horizontal="center"/>
    </xf>
    <xf numFmtId="0" fontId="18" fillId="0" borderId="23" xfId="55" applyFont="1" applyBorder="1" applyAlignment="1">
      <alignment horizontal="center" wrapText="1"/>
      <protection/>
    </xf>
    <xf numFmtId="1" fontId="19" fillId="33" borderId="23" xfId="42" applyNumberFormat="1" applyFont="1" applyFill="1" applyBorder="1" applyAlignment="1">
      <alignment horizontal="center"/>
    </xf>
    <xf numFmtId="1" fontId="18" fillId="0" borderId="12" xfId="55" applyNumberFormat="1" applyFont="1" applyBorder="1" applyAlignment="1">
      <alignment horizontal="left" wrapText="1"/>
      <protection/>
    </xf>
    <xf numFmtId="1" fontId="19" fillId="0" borderId="12" xfId="42" applyNumberFormat="1" applyFont="1" applyFill="1" applyBorder="1" applyAlignment="1">
      <alignment horizontal="center"/>
    </xf>
    <xf numFmtId="0" fontId="18" fillId="0" borderId="12" xfId="55" applyFont="1" applyFill="1" applyBorder="1" applyAlignment="1">
      <alignment horizontal="center" wrapText="1"/>
      <protection/>
    </xf>
    <xf numFmtId="164" fontId="20" fillId="0" borderId="12" xfId="42" applyNumberFormat="1" applyFont="1" applyFill="1" applyBorder="1" applyAlignment="1">
      <alignment/>
    </xf>
    <xf numFmtId="164" fontId="21" fillId="0" borderId="12" xfId="42" applyNumberFormat="1" applyFont="1" applyBorder="1" applyAlignment="1">
      <alignment wrapText="1"/>
    </xf>
    <xf numFmtId="164" fontId="22" fillId="0" borderId="12" xfId="42" applyNumberFormat="1" applyFont="1" applyBorder="1" applyAlignment="1">
      <alignment wrapText="1"/>
    </xf>
    <xf numFmtId="164" fontId="19" fillId="0" borderId="21" xfId="42" applyNumberFormat="1" applyFont="1" applyBorder="1" applyAlignment="1">
      <alignment wrapText="1"/>
    </xf>
    <xf numFmtId="164" fontId="23" fillId="0" borderId="0" xfId="42" applyNumberFormat="1" applyFont="1" applyFill="1" applyBorder="1" applyAlignment="1">
      <alignment horizontal="right"/>
    </xf>
    <xf numFmtId="164" fontId="0" fillId="0" borderId="16" xfId="42" applyNumberFormat="1" applyFont="1" applyBorder="1" applyAlignment="1">
      <alignment/>
    </xf>
    <xf numFmtId="0" fontId="24" fillId="0" borderId="15" xfId="55" applyFont="1" applyBorder="1" applyAlignment="1">
      <alignment/>
      <protection/>
    </xf>
    <xf numFmtId="165" fontId="22" fillId="33" borderId="0" xfId="55" applyNumberFormat="1" applyFont="1" applyFill="1" applyBorder="1" applyAlignment="1">
      <alignment horizontal="center"/>
      <protection/>
    </xf>
    <xf numFmtId="165" fontId="22" fillId="0" borderId="16" xfId="55" applyNumberFormat="1" applyFont="1" applyFill="1" applyBorder="1" applyAlignment="1">
      <alignment horizontal="center"/>
      <protection/>
    </xf>
    <xf numFmtId="164" fontId="9" fillId="0" borderId="0" xfId="42" applyNumberFormat="1" applyFont="1" applyFill="1" applyBorder="1" applyAlignment="1">
      <alignment/>
    </xf>
    <xf numFmtId="164" fontId="9" fillId="0" borderId="0" xfId="42" applyNumberFormat="1" applyFont="1" applyBorder="1" applyAlignment="1">
      <alignment/>
    </xf>
    <xf numFmtId="164" fontId="25" fillId="0" borderId="0" xfId="42" applyNumberFormat="1" applyFont="1" applyBorder="1" applyAlignment="1">
      <alignment/>
    </xf>
    <xf numFmtId="164" fontId="26" fillId="0" borderId="0" xfId="42" applyNumberFormat="1" applyFont="1" applyBorder="1" applyAlignment="1">
      <alignment/>
    </xf>
    <xf numFmtId="166" fontId="28" fillId="0" borderId="16" xfId="0" applyNumberFormat="1" applyFont="1" applyBorder="1" applyAlignment="1">
      <alignment/>
    </xf>
    <xf numFmtId="164" fontId="26" fillId="0" borderId="0" xfId="42" applyNumberFormat="1" applyFont="1" applyFill="1" applyBorder="1" applyAlignment="1">
      <alignment horizontal="right"/>
    </xf>
    <xf numFmtId="0" fontId="0" fillId="0" borderId="10" xfId="55" applyFont="1" applyBorder="1" applyAlignment="1">
      <alignment/>
      <protection/>
    </xf>
    <xf numFmtId="164" fontId="9" fillId="0" borderId="10" xfId="42" applyNumberFormat="1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164" fontId="27" fillId="0" borderId="10" xfId="42" applyNumberFormat="1" applyFont="1" applyBorder="1" applyAlignment="1">
      <alignment/>
    </xf>
    <xf numFmtId="164" fontId="28" fillId="0" borderId="10" xfId="42" applyNumberFormat="1" applyFont="1" applyBorder="1" applyAlignment="1">
      <alignment/>
    </xf>
    <xf numFmtId="166" fontId="28" fillId="0" borderId="24" xfId="0" applyNumberFormat="1" applyFont="1" applyBorder="1" applyAlignment="1">
      <alignment/>
    </xf>
    <xf numFmtId="0" fontId="0" fillId="0" borderId="0" xfId="55" applyFont="1" applyAlignment="1">
      <alignment horizontal="right"/>
      <protection/>
    </xf>
    <xf numFmtId="3" fontId="0" fillId="0" borderId="0" xfId="55" applyNumberFormat="1" applyFont="1" applyAlignment="1">
      <alignment horizontal="right"/>
      <protection/>
    </xf>
    <xf numFmtId="1" fontId="18" fillId="34" borderId="23" xfId="55" applyNumberFormat="1" applyFont="1" applyFill="1" applyBorder="1" applyAlignment="1">
      <alignment horizontal="left" wrapText="1"/>
      <protection/>
    </xf>
    <xf numFmtId="1" fontId="19" fillId="34" borderId="23" xfId="42" applyNumberFormat="1" applyFont="1" applyFill="1" applyBorder="1" applyAlignment="1">
      <alignment horizontal="center"/>
    </xf>
    <xf numFmtId="165" fontId="22" fillId="34" borderId="0" xfId="55" applyNumberFormat="1" applyFont="1" applyFill="1" applyBorder="1" applyAlignment="1">
      <alignment horizontal="center"/>
      <protection/>
    </xf>
    <xf numFmtId="3" fontId="18" fillId="0" borderId="0" xfId="55" applyNumberFormat="1" applyFont="1" applyFill="1" applyBorder="1" applyAlignment="1">
      <alignment horizontal="left"/>
      <protection/>
    </xf>
    <xf numFmtId="3" fontId="28" fillId="0" borderId="10" xfId="55" applyNumberFormat="1" applyFont="1" applyFill="1" applyBorder="1" applyAlignment="1">
      <alignment horizontal="center"/>
      <protection/>
    </xf>
    <xf numFmtId="3" fontId="18" fillId="0" borderId="10" xfId="55" applyNumberFormat="1" applyFont="1" applyBorder="1" applyAlignment="1">
      <alignment horizontal="center"/>
      <protection/>
    </xf>
    <xf numFmtId="164" fontId="9" fillId="0" borderId="10" xfId="42" applyNumberFormat="1" applyFont="1" applyBorder="1" applyAlignment="1">
      <alignment/>
    </xf>
    <xf numFmtId="164" fontId="0" fillId="0" borderId="24" xfId="42" applyNumberFormat="1" applyFont="1" applyBorder="1" applyAlignment="1">
      <alignment/>
    </xf>
    <xf numFmtId="0" fontId="11" fillId="35" borderId="23" xfId="55" applyFont="1" applyFill="1" applyBorder="1" applyAlignment="1">
      <alignment/>
      <protection/>
    </xf>
    <xf numFmtId="0" fontId="29" fillId="35" borderId="14" xfId="55" applyFont="1" applyFill="1" applyBorder="1" applyAlignment="1">
      <alignment horizontal="center"/>
      <protection/>
    </xf>
    <xf numFmtId="0" fontId="33" fillId="35" borderId="0" xfId="55" applyFont="1" applyFill="1" applyBorder="1" applyAlignment="1">
      <alignment/>
      <protection/>
    </xf>
    <xf numFmtId="6" fontId="33" fillId="35" borderId="0" xfId="55" applyNumberFormat="1" applyFont="1" applyFill="1" applyBorder="1" applyAlignment="1">
      <alignment horizontal="left"/>
      <protection/>
    </xf>
    <xf numFmtId="6" fontId="13" fillId="35" borderId="0" xfId="55" applyNumberFormat="1" applyFont="1" applyFill="1" applyBorder="1" applyAlignment="1">
      <alignment horizontal="left"/>
      <protection/>
    </xf>
    <xf numFmtId="6" fontId="0" fillId="35" borderId="0" xfId="42" applyNumberFormat="1" applyFont="1" applyFill="1" applyBorder="1" applyAlignment="1">
      <alignment/>
    </xf>
    <xf numFmtId="6" fontId="31" fillId="35" borderId="0" xfId="42" applyNumberFormat="1" applyFont="1" applyFill="1" applyBorder="1" applyAlignment="1">
      <alignment/>
    </xf>
    <xf numFmtId="164" fontId="29" fillId="35" borderId="0" xfId="42" applyNumberFormat="1" applyFont="1" applyFill="1" applyBorder="1" applyAlignment="1">
      <alignment/>
    </xf>
    <xf numFmtId="164" fontId="29" fillId="35" borderId="19" xfId="42" applyNumberFormat="1" applyFont="1" applyFill="1" applyBorder="1" applyAlignment="1">
      <alignment/>
    </xf>
    <xf numFmtId="3" fontId="29" fillId="35" borderId="10" xfId="42" applyNumberFormat="1" applyFont="1" applyFill="1" applyBorder="1" applyAlignment="1">
      <alignment/>
    </xf>
    <xf numFmtId="0" fontId="22" fillId="35" borderId="0" xfId="55" applyFont="1" applyFill="1" applyBorder="1" applyAlignment="1">
      <alignment/>
      <protection/>
    </xf>
    <xf numFmtId="164" fontId="22" fillId="35" borderId="0" xfId="42" applyNumberFormat="1" applyFont="1" applyFill="1" applyBorder="1" applyAlignment="1">
      <alignment/>
    </xf>
    <xf numFmtId="164" fontId="22" fillId="33" borderId="0" xfId="42" applyNumberFormat="1" applyFont="1" applyFill="1" applyBorder="1" applyAlignment="1">
      <alignment/>
    </xf>
    <xf numFmtId="0" fontId="22" fillId="0" borderId="0" xfId="55" applyFont="1" applyFill="1" applyBorder="1" applyAlignment="1">
      <alignment/>
      <protection/>
    </xf>
    <xf numFmtId="164" fontId="35" fillId="0" borderId="0" xfId="42" applyNumberFormat="1" applyFont="1" applyFill="1" applyBorder="1" applyAlignment="1">
      <alignment/>
    </xf>
    <xf numFmtId="0" fontId="36" fillId="34" borderId="23" xfId="55" applyFont="1" applyFill="1" applyBorder="1" applyAlignment="1">
      <alignment/>
      <protection/>
    </xf>
    <xf numFmtId="0" fontId="37" fillId="34" borderId="14" xfId="55" applyFont="1" applyFill="1" applyBorder="1" applyAlignment="1">
      <alignment horizontal="center"/>
      <protection/>
    </xf>
    <xf numFmtId="0" fontId="38" fillId="34" borderId="0" xfId="55" applyFont="1" applyFill="1" applyBorder="1" applyAlignment="1">
      <alignment/>
      <protection/>
    </xf>
    <xf numFmtId="6" fontId="38" fillId="34" borderId="0" xfId="55" applyNumberFormat="1" applyFont="1" applyFill="1" applyBorder="1" applyAlignment="1">
      <alignment horizontal="left"/>
      <protection/>
    </xf>
    <xf numFmtId="6" fontId="28" fillId="34" borderId="0" xfId="55" applyNumberFormat="1" applyFont="1" applyFill="1" applyBorder="1" applyAlignment="1">
      <alignment horizontal="left"/>
      <protection/>
    </xf>
    <xf numFmtId="6" fontId="22" fillId="34" borderId="0" xfId="42" applyNumberFormat="1" applyFont="1" applyFill="1" applyBorder="1" applyAlignment="1">
      <alignment/>
    </xf>
    <xf numFmtId="6" fontId="39" fillId="34" borderId="0" xfId="42" applyNumberFormat="1" applyFont="1" applyFill="1" applyBorder="1" applyAlignment="1">
      <alignment/>
    </xf>
    <xf numFmtId="164" fontId="37" fillId="34" borderId="0" xfId="42" applyNumberFormat="1" applyFont="1" applyFill="1" applyBorder="1" applyAlignment="1">
      <alignment/>
    </xf>
    <xf numFmtId="164" fontId="37" fillId="34" borderId="19" xfId="42" applyNumberFormat="1" applyFont="1" applyFill="1" applyBorder="1" applyAlignment="1">
      <alignment/>
    </xf>
    <xf numFmtId="3" fontId="37" fillId="34" borderId="10" xfId="42" applyNumberFormat="1" applyFont="1" applyFill="1" applyBorder="1" applyAlignment="1">
      <alignment/>
    </xf>
    <xf numFmtId="0" fontId="0" fillId="0" borderId="15" xfId="55" applyFont="1" applyFill="1" applyBorder="1" applyAlignment="1">
      <alignment/>
      <protection/>
    </xf>
    <xf numFmtId="164" fontId="37" fillId="0" borderId="0" xfId="42" applyNumberFormat="1" applyFont="1" applyFill="1" applyBorder="1" applyAlignment="1">
      <alignment/>
    </xf>
    <xf numFmtId="0" fontId="16" fillId="0" borderId="16" xfId="55" applyFont="1" applyFill="1" applyBorder="1" applyAlignment="1">
      <alignment/>
      <protection/>
    </xf>
    <xf numFmtId="164" fontId="29" fillId="0" borderId="0" xfId="42" applyNumberFormat="1" applyFont="1" applyFill="1" applyBorder="1" applyAlignment="1">
      <alignment/>
    </xf>
    <xf numFmtId="0" fontId="13" fillId="0" borderId="0" xfId="55" applyFont="1" applyFill="1" applyBorder="1" applyAlignment="1">
      <alignment/>
      <protection/>
    </xf>
    <xf numFmtId="0" fontId="13" fillId="0" borderId="0" xfId="55" applyFont="1" applyBorder="1" applyAlignment="1">
      <alignment/>
      <protection/>
    </xf>
    <xf numFmtId="164" fontId="19" fillId="0" borderId="0" xfId="42" applyNumberFormat="1" applyFont="1" applyBorder="1" applyAlignment="1">
      <alignment wrapText="1"/>
    </xf>
    <xf numFmtId="164" fontId="22" fillId="0" borderId="21" xfId="42" applyNumberFormat="1" applyFont="1" applyBorder="1" applyAlignment="1">
      <alignment wrapText="1"/>
    </xf>
    <xf numFmtId="3" fontId="22" fillId="0" borderId="16" xfId="55" applyNumberFormat="1" applyFont="1" applyFill="1" applyBorder="1" applyAlignment="1">
      <alignment horizontal="center"/>
      <protection/>
    </xf>
    <xf numFmtId="164" fontId="28" fillId="0" borderId="16" xfId="42" applyNumberFormat="1" applyFont="1" applyBorder="1" applyAlignment="1">
      <alignment/>
    </xf>
    <xf numFmtId="0" fontId="24" fillId="0" borderId="10" xfId="55" applyFont="1" applyBorder="1" applyAlignment="1">
      <alignment/>
      <protection/>
    </xf>
    <xf numFmtId="164" fontId="22" fillId="0" borderId="10" xfId="42" applyNumberFormat="1" applyFont="1" applyBorder="1" applyAlignment="1">
      <alignment/>
    </xf>
    <xf numFmtId="164" fontId="22" fillId="0" borderId="10" xfId="42" applyNumberFormat="1" applyFont="1" applyFill="1" applyBorder="1" applyAlignment="1">
      <alignment/>
    </xf>
    <xf numFmtId="164" fontId="26" fillId="0" borderId="10" xfId="42" applyNumberFormat="1" applyFont="1" applyFill="1" applyBorder="1" applyAlignment="1">
      <alignment horizontal="right"/>
    </xf>
    <xf numFmtId="164" fontId="28" fillId="0" borderId="25" xfId="42" applyNumberFormat="1" applyFont="1" applyBorder="1" applyAlignment="1">
      <alignment/>
    </xf>
    <xf numFmtId="6" fontId="39" fillId="0" borderId="0" xfId="42" applyNumberFormat="1" applyFont="1" applyFill="1" applyBorder="1" applyAlignment="1">
      <alignment/>
    </xf>
    <xf numFmtId="6" fontId="31" fillId="0" borderId="0" xfId="42" applyNumberFormat="1" applyFont="1" applyFill="1" applyBorder="1" applyAlignment="1">
      <alignment/>
    </xf>
    <xf numFmtId="164" fontId="40" fillId="35" borderId="0" xfId="42" applyNumberFormat="1" applyFont="1" applyFill="1" applyBorder="1" applyAlignment="1">
      <alignment/>
    </xf>
    <xf numFmtId="5" fontId="32" fillId="36" borderId="22" xfId="42" applyNumberFormat="1" applyFont="1" applyFill="1" applyBorder="1" applyAlignment="1">
      <alignment/>
    </xf>
    <xf numFmtId="3" fontId="0" fillId="0" borderId="0" xfId="55" applyNumberFormat="1" applyFont="1" applyFill="1" applyAlignment="1">
      <alignment/>
      <protection/>
    </xf>
    <xf numFmtId="3" fontId="0" fillId="0" borderId="0" xfId="55" applyNumberFormat="1" applyFont="1">
      <alignment/>
      <protection/>
    </xf>
    <xf numFmtId="3" fontId="0" fillId="0" borderId="0" xfId="55" applyNumberFormat="1" applyFont="1" applyAlignment="1">
      <alignment/>
      <protection/>
    </xf>
    <xf numFmtId="3" fontId="0" fillId="0" borderId="0" xfId="42" applyNumberFormat="1" applyFont="1" applyAlignment="1">
      <alignment/>
    </xf>
    <xf numFmtId="3" fontId="0" fillId="0" borderId="0" xfId="42" applyNumberFormat="1" applyFont="1" applyFill="1" applyAlignment="1">
      <alignment/>
    </xf>
    <xf numFmtId="3" fontId="0" fillId="0" borderId="12" xfId="42" applyNumberFormat="1" applyFont="1" applyBorder="1" applyAlignment="1">
      <alignment/>
    </xf>
    <xf numFmtId="3" fontId="9" fillId="0" borderId="12" xfId="42" applyNumberFormat="1" applyFont="1" applyFill="1" applyBorder="1" applyAlignment="1">
      <alignment/>
    </xf>
    <xf numFmtId="3" fontId="9" fillId="0" borderId="12" xfId="42" applyNumberFormat="1" applyFont="1" applyBorder="1" applyAlignment="1">
      <alignment/>
    </xf>
    <xf numFmtId="3" fontId="16" fillId="0" borderId="0" xfId="42" applyNumberFormat="1" applyFont="1" applyAlignment="1">
      <alignment/>
    </xf>
    <xf numFmtId="164" fontId="11" fillId="34" borderId="23" xfId="42" applyNumberFormat="1" applyFont="1" applyFill="1" applyBorder="1" applyAlignment="1">
      <alignment horizontal="center"/>
    </xf>
    <xf numFmtId="0" fontId="11" fillId="33" borderId="23" xfId="55" applyFont="1" applyFill="1" applyBorder="1" applyAlignment="1">
      <alignment horizontal="center"/>
      <protection/>
    </xf>
    <xf numFmtId="164" fontId="12" fillId="0" borderId="23" xfId="42" applyNumberFormat="1" applyFont="1" applyBorder="1" applyAlignment="1">
      <alignment horizontal="center"/>
    </xf>
    <xf numFmtId="164" fontId="14" fillId="36" borderId="26" xfId="42" applyNumberFormat="1" applyFont="1" applyFill="1" applyBorder="1" applyAlignment="1">
      <alignment wrapText="1"/>
    </xf>
    <xf numFmtId="164" fontId="13" fillId="34" borderId="26" xfId="42" applyNumberFormat="1" applyFont="1" applyFill="1" applyBorder="1" applyAlignment="1">
      <alignment wrapText="1"/>
    </xf>
    <xf numFmtId="0" fontId="17" fillId="0" borderId="0" xfId="55" applyFont="1" applyBorder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N07 Docl &amp; G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view="pageBreakPreview" zoomScale="60" zoomScaleNormal="50" zoomScalePageLayoutView="0" workbookViewId="0" topLeftCell="A5">
      <selection activeCell="H35" sqref="H35"/>
    </sheetView>
  </sheetViews>
  <sheetFormatPr defaultColWidth="9.140625" defaultRowHeight="12.75"/>
  <cols>
    <col min="2" max="2" width="34.140625" style="0" customWidth="1"/>
    <col min="3" max="3" width="15.57421875" style="0" bestFit="1" customWidth="1"/>
    <col min="4" max="4" width="12.140625" style="0" bestFit="1" customWidth="1"/>
    <col min="6" max="6" width="17.8515625" style="0" bestFit="1" customWidth="1"/>
    <col min="7" max="7" width="29.8515625" style="0" customWidth="1"/>
    <col min="8" max="8" width="22.421875" style="0" customWidth="1"/>
    <col min="9" max="9" width="11.00390625" style="0" bestFit="1" customWidth="1"/>
    <col min="10" max="10" width="15.57421875" style="0" bestFit="1" customWidth="1"/>
    <col min="11" max="11" width="13.57421875" style="0" bestFit="1" customWidth="1"/>
    <col min="12" max="12" width="11.00390625" style="0" bestFit="1" customWidth="1"/>
    <col min="13" max="13" width="20.7109375" style="0" customWidth="1"/>
    <col min="14" max="16" width="11.00390625" style="0" bestFit="1" customWidth="1"/>
    <col min="17" max="17" width="11.421875" style="0" bestFit="1" customWidth="1"/>
    <col min="18" max="18" width="16.421875" style="0" customWidth="1"/>
  </cols>
  <sheetData>
    <row r="1" spans="1:18" ht="20.25">
      <c r="A1" s="1" t="s">
        <v>0</v>
      </c>
      <c r="B1" s="2"/>
      <c r="C1" s="2"/>
      <c r="D1" s="2"/>
      <c r="E1" s="3"/>
      <c r="F1" s="4"/>
      <c r="G1" s="4"/>
      <c r="H1" s="5"/>
      <c r="I1" s="4"/>
      <c r="J1" s="5"/>
      <c r="K1" s="6"/>
      <c r="L1" s="4"/>
      <c r="M1" s="7"/>
      <c r="N1" s="8"/>
      <c r="O1" s="5"/>
      <c r="P1" s="5"/>
      <c r="Q1" s="4"/>
      <c r="R1" s="2"/>
    </row>
    <row r="2" spans="1:18" ht="20.25">
      <c r="A2" s="9" t="s">
        <v>1</v>
      </c>
      <c r="B2" s="10"/>
      <c r="C2" s="11"/>
      <c r="D2" s="11"/>
      <c r="E2" s="3"/>
      <c r="F2" s="4"/>
      <c r="G2" s="4"/>
      <c r="H2" s="5"/>
      <c r="I2" s="4"/>
      <c r="J2" s="5"/>
      <c r="K2" s="6"/>
      <c r="L2" s="4"/>
      <c r="M2" s="7"/>
      <c r="N2" s="8"/>
      <c r="O2" s="5"/>
      <c r="P2" s="5"/>
      <c r="Q2" s="4"/>
      <c r="R2" s="2"/>
    </row>
    <row r="3" spans="1:18" ht="20.25">
      <c r="A3" s="9" t="s">
        <v>2</v>
      </c>
      <c r="B3" s="10"/>
      <c r="C3" s="11"/>
      <c r="D3" s="11"/>
      <c r="E3" s="3"/>
      <c r="F3" s="4"/>
      <c r="G3" s="4"/>
      <c r="H3" s="5"/>
      <c r="I3" s="4"/>
      <c r="J3" s="5"/>
      <c r="K3" s="6"/>
      <c r="L3" s="4"/>
      <c r="M3" s="7"/>
      <c r="N3" s="8"/>
      <c r="O3" s="5"/>
      <c r="P3" s="5"/>
      <c r="Q3" s="4"/>
      <c r="R3" s="2"/>
    </row>
    <row r="4" spans="1:18" ht="23.25">
      <c r="A4" s="12" t="s">
        <v>61</v>
      </c>
      <c r="B4" s="10"/>
      <c r="C4" s="11"/>
      <c r="D4" s="11"/>
      <c r="E4" s="3"/>
      <c r="F4" s="4"/>
      <c r="G4" s="4"/>
      <c r="H4" s="5"/>
      <c r="I4" s="4"/>
      <c r="J4" s="5"/>
      <c r="K4" s="6"/>
      <c r="L4" s="4"/>
      <c r="M4" s="7"/>
      <c r="N4" s="8"/>
      <c r="O4" s="5"/>
      <c r="P4" s="5"/>
      <c r="Q4" s="4"/>
      <c r="R4" s="2"/>
    </row>
    <row r="5" spans="1:18" ht="13.5" thickBot="1">
      <c r="A5" s="13"/>
      <c r="B5" s="13"/>
      <c r="C5" s="13"/>
      <c r="D5" s="13"/>
      <c r="E5" s="13"/>
      <c r="F5" s="14"/>
      <c r="G5" s="18"/>
      <c r="H5" s="14"/>
      <c r="I5" s="14"/>
      <c r="J5" s="14"/>
      <c r="K5" s="15"/>
      <c r="L5" s="14"/>
      <c r="M5" s="16"/>
      <c r="N5" s="17"/>
      <c r="O5" s="14"/>
      <c r="P5" s="14"/>
      <c r="Q5" s="14"/>
      <c r="R5" s="18"/>
    </row>
    <row r="6" spans="1:18" ht="15">
      <c r="A6" s="20"/>
      <c r="B6" s="21"/>
      <c r="C6" s="151"/>
      <c r="D6" s="136"/>
      <c r="E6" s="190" t="s">
        <v>80</v>
      </c>
      <c r="F6" s="190"/>
      <c r="G6" s="190"/>
      <c r="H6" s="190"/>
      <c r="I6" s="190"/>
      <c r="J6" s="190"/>
      <c r="K6" s="191" t="s">
        <v>81</v>
      </c>
      <c r="L6" s="191"/>
      <c r="M6" s="191"/>
      <c r="N6" s="191"/>
      <c r="O6" s="191"/>
      <c r="P6" s="191"/>
      <c r="Q6" s="191"/>
      <c r="R6" s="54"/>
    </row>
    <row r="7" spans="1:18" ht="51">
      <c r="A7" s="22" t="s">
        <v>4</v>
      </c>
      <c r="B7" s="23" t="s">
        <v>5</v>
      </c>
      <c r="C7" s="152" t="s">
        <v>62</v>
      </c>
      <c r="D7" s="137"/>
      <c r="E7" s="55" t="s">
        <v>6</v>
      </c>
      <c r="F7" s="56" t="s">
        <v>7</v>
      </c>
      <c r="G7" s="56" t="s">
        <v>8</v>
      </c>
      <c r="H7" s="56" t="s">
        <v>9</v>
      </c>
      <c r="I7" s="56" t="s">
        <v>10</v>
      </c>
      <c r="J7" s="56" t="s">
        <v>11</v>
      </c>
      <c r="K7" s="24" t="s">
        <v>12</v>
      </c>
      <c r="L7" s="24" t="s">
        <v>13</v>
      </c>
      <c r="M7" s="24" t="s">
        <v>14</v>
      </c>
      <c r="N7" s="24" t="s">
        <v>15</v>
      </c>
      <c r="O7" s="24" t="s">
        <v>16</v>
      </c>
      <c r="P7" s="24" t="s">
        <v>17</v>
      </c>
      <c r="Q7" s="24" t="s">
        <v>18</v>
      </c>
      <c r="R7" s="192" t="s">
        <v>19</v>
      </c>
    </row>
    <row r="8" spans="1:18" ht="15.75">
      <c r="A8" s="25"/>
      <c r="B8" s="26" t="s">
        <v>20</v>
      </c>
      <c r="C8" s="153"/>
      <c r="D8" s="138"/>
      <c r="E8" s="58"/>
      <c r="F8" s="59"/>
      <c r="G8" s="59"/>
      <c r="H8" s="59"/>
      <c r="I8" s="59"/>
      <c r="J8" s="59"/>
      <c r="K8" s="27"/>
      <c r="L8" s="27"/>
      <c r="M8" s="27"/>
      <c r="N8" s="27"/>
      <c r="O8" s="27"/>
      <c r="P8" s="27"/>
      <c r="Q8" s="27"/>
      <c r="R8" s="28"/>
    </row>
    <row r="9" spans="1:18" ht="15.75">
      <c r="A9" s="25"/>
      <c r="B9" s="29">
        <v>3000000</v>
      </c>
      <c r="C9" s="154"/>
      <c r="D9" s="139"/>
      <c r="E9" s="59"/>
      <c r="F9" s="59"/>
      <c r="G9" s="59"/>
      <c r="H9" s="59"/>
      <c r="I9" s="59"/>
      <c r="J9" s="59"/>
      <c r="K9" s="27"/>
      <c r="L9" s="27"/>
      <c r="M9" s="27"/>
      <c r="N9" s="27"/>
      <c r="O9" s="27"/>
      <c r="P9" s="27"/>
      <c r="Q9" s="27"/>
      <c r="R9" s="28"/>
    </row>
    <row r="10" spans="1:18" ht="15.75">
      <c r="A10" s="25"/>
      <c r="B10" s="53">
        <v>393828.91</v>
      </c>
      <c r="C10" s="154"/>
      <c r="D10" s="139"/>
      <c r="E10" s="59"/>
      <c r="F10" s="59"/>
      <c r="G10" s="59"/>
      <c r="H10" s="59"/>
      <c r="I10" s="59"/>
      <c r="J10" s="59"/>
      <c r="K10" s="27"/>
      <c r="L10" s="27"/>
      <c r="M10" s="27"/>
      <c r="N10" s="27"/>
      <c r="O10" s="27"/>
      <c r="P10" s="27"/>
      <c r="Q10" s="27"/>
      <c r="R10" s="28"/>
    </row>
    <row r="11" spans="1:18" ht="12.75">
      <c r="A11" s="25"/>
      <c r="B11" s="61"/>
      <c r="C11" s="155"/>
      <c r="D11" s="140"/>
      <c r="E11" s="63"/>
      <c r="F11" s="63"/>
      <c r="G11" s="59"/>
      <c r="H11" s="59"/>
      <c r="I11" s="59"/>
      <c r="J11" s="59"/>
      <c r="K11" s="27"/>
      <c r="L11" s="27"/>
      <c r="M11" s="27"/>
      <c r="N11" s="27"/>
      <c r="O11" s="27"/>
      <c r="P11" s="27"/>
      <c r="Q11" s="27"/>
      <c r="R11" s="28"/>
    </row>
    <row r="12" spans="1:18" ht="12.75">
      <c r="A12" s="25">
        <v>6000</v>
      </c>
      <c r="B12" s="165" t="s">
        <v>21</v>
      </c>
      <c r="C12" s="156"/>
      <c r="D12" s="141"/>
      <c r="E12" s="59">
        <v>36209.16</v>
      </c>
      <c r="F12" s="59">
        <v>41536.75</v>
      </c>
      <c r="G12" s="59">
        <v>40056.13</v>
      </c>
      <c r="H12" s="59">
        <v>46928.5</v>
      </c>
      <c r="I12" s="59">
        <v>51355.72</v>
      </c>
      <c r="J12" s="59">
        <v>44321.02</v>
      </c>
      <c r="K12" s="27">
        <f>22064.5+44129</f>
        <v>66193.5</v>
      </c>
      <c r="L12" s="27">
        <v>44129</v>
      </c>
      <c r="M12" s="27">
        <v>44129</v>
      </c>
      <c r="N12" s="27">
        <v>22000</v>
      </c>
      <c r="O12" s="27">
        <f>N12*3/2</f>
        <v>33000</v>
      </c>
      <c r="P12" s="27">
        <v>22000</v>
      </c>
      <c r="Q12" s="27">
        <f>SUM(E12:P12)</f>
        <v>491858.78</v>
      </c>
      <c r="R12" s="28"/>
    </row>
    <row r="13" spans="1:18" ht="12.75">
      <c r="A13" s="25">
        <v>6100</v>
      </c>
      <c r="B13" s="166" t="s">
        <v>22</v>
      </c>
      <c r="C13" s="157"/>
      <c r="D13" s="142"/>
      <c r="E13" s="59">
        <v>11576.08</v>
      </c>
      <c r="F13" s="59">
        <v>12378.69</v>
      </c>
      <c r="G13" s="59">
        <v>13586.12</v>
      </c>
      <c r="H13" s="59">
        <v>14511.02</v>
      </c>
      <c r="I13" s="59">
        <v>15270.93</v>
      </c>
      <c r="J13" s="59">
        <v>14712.51</v>
      </c>
      <c r="K13" s="27">
        <f>7413.95+15000</f>
        <v>22413.95</v>
      </c>
      <c r="L13" s="27">
        <v>15000</v>
      </c>
      <c r="M13" s="27">
        <v>15000</v>
      </c>
      <c r="N13" s="27">
        <v>6500</v>
      </c>
      <c r="O13" s="27">
        <f>N13*3/2</f>
        <v>9750</v>
      </c>
      <c r="P13" s="27">
        <v>6500</v>
      </c>
      <c r="Q13" s="27">
        <f>SUM(E13:P13)</f>
        <v>157199.3</v>
      </c>
      <c r="R13" s="28"/>
    </row>
    <row r="14" spans="1:18" ht="12.75">
      <c r="A14" s="25"/>
      <c r="B14" s="31"/>
      <c r="C14" s="176"/>
      <c r="D14" s="177"/>
      <c r="E14" s="37"/>
      <c r="F14" s="37"/>
      <c r="G14" s="37"/>
      <c r="H14" s="37"/>
      <c r="I14" s="37"/>
      <c r="J14" s="37"/>
      <c r="K14" s="27"/>
      <c r="L14" s="27"/>
      <c r="M14" s="27"/>
      <c r="N14" s="27"/>
      <c r="O14" s="27"/>
      <c r="P14" s="27"/>
      <c r="Q14" s="27">
        <f aca="true" t="shared" si="0" ref="Q14:Q27">SUM(E14:P14)</f>
        <v>0</v>
      </c>
      <c r="R14" s="28"/>
    </row>
    <row r="15" spans="1:18" ht="12.75">
      <c r="A15" s="161">
        <v>6200</v>
      </c>
      <c r="B15" s="165" t="s">
        <v>23</v>
      </c>
      <c r="C15" s="162"/>
      <c r="D15" s="164"/>
      <c r="E15" s="37"/>
      <c r="F15" s="37"/>
      <c r="G15" s="37"/>
      <c r="H15" s="37"/>
      <c r="I15" s="37"/>
      <c r="J15" s="37"/>
      <c r="K15" s="27"/>
      <c r="L15" s="27"/>
      <c r="M15" s="27"/>
      <c r="N15" s="27"/>
      <c r="O15" s="27"/>
      <c r="P15" s="27"/>
      <c r="Q15" s="27">
        <f t="shared" si="0"/>
        <v>0</v>
      </c>
      <c r="R15" s="163"/>
    </row>
    <row r="16" spans="1:18" ht="12.75">
      <c r="A16" s="25"/>
      <c r="B16" s="146" t="s">
        <v>74</v>
      </c>
      <c r="C16" s="158">
        <v>132665.9</v>
      </c>
      <c r="D16" s="147">
        <f>SUM(E16:J16)</f>
        <v>160100.89</v>
      </c>
      <c r="E16" s="148"/>
      <c r="F16" s="148"/>
      <c r="G16" s="148"/>
      <c r="H16" s="148"/>
      <c r="I16" s="148">
        <v>55371.26</v>
      </c>
      <c r="J16" s="148">
        <v>104729.63</v>
      </c>
      <c r="K16" s="178">
        <v>100000</v>
      </c>
      <c r="L16" s="178">
        <v>75000</v>
      </c>
      <c r="M16" s="178">
        <v>75000</v>
      </c>
      <c r="N16" s="178">
        <v>75000</v>
      </c>
      <c r="O16" s="178">
        <v>20000</v>
      </c>
      <c r="P16" s="178">
        <v>20000</v>
      </c>
      <c r="Q16" s="27">
        <f t="shared" si="0"/>
        <v>525100.89</v>
      </c>
      <c r="R16" s="28"/>
    </row>
    <row r="17" spans="1:18" ht="12.75">
      <c r="A17" s="25"/>
      <c r="B17" s="146" t="s">
        <v>71</v>
      </c>
      <c r="C17" s="158">
        <v>149145.24</v>
      </c>
      <c r="D17" s="147">
        <f aca="true" t="shared" si="1" ref="D17:D26">SUM(E17:J17)</f>
        <v>121038.09</v>
      </c>
      <c r="E17" s="148"/>
      <c r="F17" s="148">
        <v>56035.59</v>
      </c>
      <c r="G17" s="148"/>
      <c r="H17" s="148"/>
      <c r="I17" s="148">
        <v>65002.5</v>
      </c>
      <c r="J17" s="148">
        <v>0</v>
      </c>
      <c r="K17" s="178">
        <v>374209</v>
      </c>
      <c r="L17" s="178">
        <v>75000</v>
      </c>
      <c r="M17" s="178">
        <v>75000</v>
      </c>
      <c r="N17" s="178">
        <v>75000</v>
      </c>
      <c r="O17" s="178">
        <v>20000</v>
      </c>
      <c r="P17" s="178">
        <v>20000</v>
      </c>
      <c r="Q17" s="27">
        <f t="shared" si="0"/>
        <v>760247.09</v>
      </c>
      <c r="R17" s="28"/>
    </row>
    <row r="18" spans="1:18" ht="12.75">
      <c r="A18" s="25"/>
      <c r="B18" s="146" t="s">
        <v>82</v>
      </c>
      <c r="C18" s="158"/>
      <c r="D18" s="147">
        <f t="shared" si="1"/>
        <v>0</v>
      </c>
      <c r="E18" s="148"/>
      <c r="F18" s="148"/>
      <c r="G18" s="148"/>
      <c r="H18" s="148"/>
      <c r="I18" s="148"/>
      <c r="J18" s="148"/>
      <c r="K18" s="178">
        <v>85981.02</v>
      </c>
      <c r="L18" s="178"/>
      <c r="M18" s="178"/>
      <c r="N18" s="178"/>
      <c r="O18" s="178"/>
      <c r="P18" s="178"/>
      <c r="Q18" s="27"/>
      <c r="R18" s="28"/>
    </row>
    <row r="19" spans="1:18" ht="12.75">
      <c r="A19" s="25"/>
      <c r="B19" s="146" t="s">
        <v>72</v>
      </c>
      <c r="C19" s="158"/>
      <c r="D19" s="147">
        <f t="shared" si="1"/>
        <v>27042.76</v>
      </c>
      <c r="E19" s="148"/>
      <c r="F19" s="148"/>
      <c r="G19" s="148"/>
      <c r="H19" s="148"/>
      <c r="I19" s="148">
        <v>27042.76</v>
      </c>
      <c r="J19" s="148">
        <v>0</v>
      </c>
      <c r="K19" s="178">
        <v>65300</v>
      </c>
      <c r="L19" s="178"/>
      <c r="M19" s="178"/>
      <c r="N19" s="178"/>
      <c r="O19" s="178"/>
      <c r="P19" s="178"/>
      <c r="Q19" s="27">
        <f t="shared" si="0"/>
        <v>92342.76</v>
      </c>
      <c r="R19" s="28"/>
    </row>
    <row r="20" spans="1:18" ht="12.75">
      <c r="A20" s="25"/>
      <c r="B20" s="146" t="s">
        <v>70</v>
      </c>
      <c r="C20" s="158"/>
      <c r="D20" s="147">
        <f t="shared" si="1"/>
        <v>46074.5</v>
      </c>
      <c r="E20" s="148"/>
      <c r="F20" s="148"/>
      <c r="G20" s="148"/>
      <c r="H20" s="148"/>
      <c r="I20" s="148">
        <v>16657</v>
      </c>
      <c r="J20" s="148">
        <f>29417.5</f>
        <v>29417.5</v>
      </c>
      <c r="K20" s="178">
        <v>6520</v>
      </c>
      <c r="L20" s="178"/>
      <c r="M20" s="178"/>
      <c r="N20" s="178"/>
      <c r="O20" s="178"/>
      <c r="P20" s="178"/>
      <c r="Q20" s="27">
        <f t="shared" si="0"/>
        <v>52594.5</v>
      </c>
      <c r="R20" s="28"/>
    </row>
    <row r="21" spans="1:18" ht="12.75">
      <c r="A21" s="25"/>
      <c r="B21" s="146" t="s">
        <v>73</v>
      </c>
      <c r="C21" s="158"/>
      <c r="D21" s="147">
        <f t="shared" si="1"/>
        <v>0</v>
      </c>
      <c r="E21" s="148"/>
      <c r="F21" s="148"/>
      <c r="G21" s="148"/>
      <c r="H21" s="148"/>
      <c r="I21" s="148"/>
      <c r="J21" s="148">
        <v>0</v>
      </c>
      <c r="K21" s="178">
        <v>20000</v>
      </c>
      <c r="L21" s="178"/>
      <c r="M21" s="178"/>
      <c r="N21" s="178"/>
      <c r="O21" s="178"/>
      <c r="P21" s="178"/>
      <c r="Q21" s="27">
        <f t="shared" si="0"/>
        <v>20000</v>
      </c>
      <c r="R21" s="28"/>
    </row>
    <row r="22" spans="1:18" ht="12.75">
      <c r="A22" s="25"/>
      <c r="B22" s="146" t="s">
        <v>75</v>
      </c>
      <c r="C22" s="158">
        <v>58756.78</v>
      </c>
      <c r="D22" s="147">
        <f t="shared" si="1"/>
        <v>346006.77</v>
      </c>
      <c r="E22" s="148">
        <v>50000</v>
      </c>
      <c r="F22" s="148">
        <v>50000</v>
      </c>
      <c r="G22" s="148"/>
      <c r="H22" s="148">
        <v>65718</v>
      </c>
      <c r="I22" s="148">
        <v>97711</v>
      </c>
      <c r="J22" s="148">
        <v>82577.77</v>
      </c>
      <c r="K22" s="178">
        <v>60297</v>
      </c>
      <c r="L22" s="178">
        <v>60000</v>
      </c>
      <c r="M22" s="178">
        <v>50000</v>
      </c>
      <c r="N22" s="178">
        <v>50000</v>
      </c>
      <c r="O22" s="178">
        <v>50000</v>
      </c>
      <c r="P22" s="178">
        <v>50000</v>
      </c>
      <c r="Q22" s="27">
        <f t="shared" si="0"/>
        <v>666303.77</v>
      </c>
      <c r="R22" s="28"/>
    </row>
    <row r="23" spans="1:18" ht="12.75">
      <c r="A23" s="25"/>
      <c r="B23" s="146" t="s">
        <v>76</v>
      </c>
      <c r="C23" s="158">
        <v>18317.85</v>
      </c>
      <c r="D23" s="147">
        <f t="shared" si="1"/>
        <v>115738.4</v>
      </c>
      <c r="E23" s="148"/>
      <c r="F23" s="148">
        <v>22273.25</v>
      </c>
      <c r="G23" s="148">
        <v>11034</v>
      </c>
      <c r="H23" s="148">
        <v>31582.65</v>
      </c>
      <c r="I23" s="148">
        <v>43832</v>
      </c>
      <c r="J23" s="148">
        <v>7016.5</v>
      </c>
      <c r="K23" s="178">
        <v>25000</v>
      </c>
      <c r="L23" s="178">
        <v>3500</v>
      </c>
      <c r="M23" s="178">
        <v>3500</v>
      </c>
      <c r="N23" s="178">
        <v>3500</v>
      </c>
      <c r="O23" s="178">
        <v>3500</v>
      </c>
      <c r="P23" s="178">
        <v>3500</v>
      </c>
      <c r="Q23" s="27">
        <f t="shared" si="0"/>
        <v>158238.4</v>
      </c>
      <c r="R23" s="28"/>
    </row>
    <row r="24" spans="1:18" ht="12.75">
      <c r="A24" s="25"/>
      <c r="B24" s="146" t="s">
        <v>78</v>
      </c>
      <c r="C24" s="158"/>
      <c r="D24" s="147">
        <f>SUM(E24:J24)</f>
        <v>28963</v>
      </c>
      <c r="E24" s="148"/>
      <c r="F24" s="148">
        <v>5459</v>
      </c>
      <c r="G24" s="148">
        <v>5475</v>
      </c>
      <c r="H24" s="148">
        <v>9860</v>
      </c>
      <c r="I24" s="148">
        <v>7169</v>
      </c>
      <c r="J24" s="148">
        <v>1000</v>
      </c>
      <c r="K24" s="178">
        <v>8000</v>
      </c>
      <c r="L24" s="178">
        <v>5000</v>
      </c>
      <c r="M24" s="178">
        <v>500</v>
      </c>
      <c r="N24" s="178">
        <v>500</v>
      </c>
      <c r="O24" s="178">
        <v>500</v>
      </c>
      <c r="P24" s="178">
        <v>500</v>
      </c>
      <c r="Q24" s="27">
        <f t="shared" si="0"/>
        <v>43963</v>
      </c>
      <c r="R24" s="28"/>
    </row>
    <row r="25" spans="1:18" ht="12.75">
      <c r="A25" s="25"/>
      <c r="B25" s="146" t="s">
        <v>77</v>
      </c>
      <c r="C25" s="158">
        <v>13837</v>
      </c>
      <c r="D25" s="147">
        <f t="shared" si="1"/>
        <v>26451.9</v>
      </c>
      <c r="E25" s="148"/>
      <c r="F25" s="148">
        <v>12092.1</v>
      </c>
      <c r="G25" s="148"/>
      <c r="H25" s="148"/>
      <c r="I25" s="148"/>
      <c r="J25" s="148">
        <v>14359.8</v>
      </c>
      <c r="K25" s="178"/>
      <c r="L25" s="178"/>
      <c r="M25" s="178"/>
      <c r="N25" s="178"/>
      <c r="O25" s="178"/>
      <c r="P25" s="178"/>
      <c r="Q25" s="27">
        <f t="shared" si="0"/>
        <v>26451.9</v>
      </c>
      <c r="R25" s="28"/>
    </row>
    <row r="26" spans="1:18" ht="12.75">
      <c r="A26" s="25"/>
      <c r="B26" s="146" t="s">
        <v>79</v>
      </c>
      <c r="C26" s="158"/>
      <c r="D26" s="147">
        <f t="shared" si="1"/>
        <v>1667.51</v>
      </c>
      <c r="E26" s="148"/>
      <c r="F26" s="148"/>
      <c r="G26" s="148"/>
      <c r="H26" s="148"/>
      <c r="I26" s="148">
        <v>1667.51</v>
      </c>
      <c r="J26" s="148">
        <v>0</v>
      </c>
      <c r="K26" s="178">
        <v>1000</v>
      </c>
      <c r="L26" s="178">
        <v>889</v>
      </c>
      <c r="M26" s="178"/>
      <c r="N26" s="178"/>
      <c r="O26" s="178"/>
      <c r="P26" s="178"/>
      <c r="Q26" s="27">
        <f t="shared" si="0"/>
        <v>3556.51</v>
      </c>
      <c r="R26" s="28"/>
    </row>
    <row r="27" spans="1:18" ht="12.75">
      <c r="A27" s="30"/>
      <c r="B27" s="149"/>
      <c r="C27" s="162"/>
      <c r="D27" s="43"/>
      <c r="E27" s="43"/>
      <c r="F27" s="43"/>
      <c r="G27" s="43"/>
      <c r="H27" s="43"/>
      <c r="I27" s="43"/>
      <c r="J27" s="43"/>
      <c r="K27" s="150"/>
      <c r="L27" s="150"/>
      <c r="M27" s="150"/>
      <c r="N27" s="150"/>
      <c r="O27" s="150"/>
      <c r="P27" s="150"/>
      <c r="Q27" s="27">
        <f t="shared" si="0"/>
        <v>0</v>
      </c>
      <c r="R27" s="163"/>
    </row>
    <row r="28" spans="1:18" ht="12.75">
      <c r="A28" s="25">
        <v>6500</v>
      </c>
      <c r="B28" s="166" t="s">
        <v>24</v>
      </c>
      <c r="C28" s="158">
        <v>28</v>
      </c>
      <c r="D28" s="143"/>
      <c r="E28" s="59"/>
      <c r="F28" s="59">
        <v>679.86</v>
      </c>
      <c r="G28" s="59">
        <v>15604.32</v>
      </c>
      <c r="H28" s="59">
        <v>3236.4</v>
      </c>
      <c r="I28" s="59">
        <v>2937.96</v>
      </c>
      <c r="J28" s="59">
        <v>13553.16</v>
      </c>
      <c r="K28" s="27">
        <v>5000</v>
      </c>
      <c r="L28" s="27">
        <v>1500</v>
      </c>
      <c r="M28" s="27">
        <v>1500</v>
      </c>
      <c r="N28" s="27">
        <v>1500</v>
      </c>
      <c r="O28" s="27">
        <v>1500</v>
      </c>
      <c r="P28" s="27">
        <v>1500</v>
      </c>
      <c r="Q28" s="27">
        <f>SUM(E28:P28)</f>
        <v>48511.7</v>
      </c>
      <c r="R28" s="163"/>
    </row>
    <row r="29" spans="1:18" ht="12.75">
      <c r="A29" s="25">
        <v>6600</v>
      </c>
      <c r="B29" s="166" t="s">
        <v>83</v>
      </c>
      <c r="C29" s="158"/>
      <c r="D29" s="143"/>
      <c r="E29" s="59"/>
      <c r="F29" s="59"/>
      <c r="G29" s="59"/>
      <c r="H29" s="59"/>
      <c r="I29" s="59"/>
      <c r="J29" s="59">
        <v>154.4</v>
      </c>
      <c r="K29" s="27"/>
      <c r="L29" s="27"/>
      <c r="M29" s="27"/>
      <c r="N29" s="27"/>
      <c r="O29" s="27"/>
      <c r="P29" s="27"/>
      <c r="Q29" s="27"/>
      <c r="R29" s="163"/>
    </row>
    <row r="30" spans="1:18" ht="12.75">
      <c r="A30" s="25">
        <v>7000</v>
      </c>
      <c r="B30" s="165" t="s">
        <v>25</v>
      </c>
      <c r="C30" s="158">
        <v>12219.78</v>
      </c>
      <c r="D30" s="143"/>
      <c r="E30" s="59">
        <v>34355.14</v>
      </c>
      <c r="F30" s="59">
        <v>8758.77</v>
      </c>
      <c r="G30" s="59">
        <v>20406.02</v>
      </c>
      <c r="H30" s="59">
        <v>12757.94</v>
      </c>
      <c r="I30" s="59">
        <v>30530.44</v>
      </c>
      <c r="J30" s="59">
        <v>9719.64</v>
      </c>
      <c r="K30" s="27">
        <v>25000</v>
      </c>
      <c r="L30" s="27">
        <v>10000</v>
      </c>
      <c r="M30" s="27">
        <v>5000</v>
      </c>
      <c r="N30" s="27">
        <v>10000</v>
      </c>
      <c r="O30" s="27">
        <v>5000</v>
      </c>
      <c r="P30" s="27">
        <v>5000</v>
      </c>
      <c r="Q30" s="27">
        <f>SUM(E30:P30)</f>
        <v>176527.95</v>
      </c>
      <c r="R30" s="28"/>
    </row>
    <row r="31" spans="1:18" ht="12.75">
      <c r="A31" s="25">
        <v>8400</v>
      </c>
      <c r="B31" s="165" t="s">
        <v>59</v>
      </c>
      <c r="C31" s="158">
        <v>0</v>
      </c>
      <c r="D31" s="143"/>
      <c r="E31" s="59">
        <v>80724</v>
      </c>
      <c r="F31" s="65">
        <v>81450</v>
      </c>
      <c r="G31" s="65">
        <v>300</v>
      </c>
      <c r="H31" s="65">
        <v>-300</v>
      </c>
      <c r="I31" s="65"/>
      <c r="J31" s="65"/>
      <c r="K31" s="15"/>
      <c r="L31" s="14"/>
      <c r="M31" s="16"/>
      <c r="N31" s="17"/>
      <c r="O31" s="14"/>
      <c r="P31" s="14"/>
      <c r="Q31" s="27">
        <f>SUM(E31:P31)</f>
        <v>162174</v>
      </c>
      <c r="R31" s="28"/>
    </row>
    <row r="32" spans="1:18" ht="12.75">
      <c r="A32" s="25">
        <v>8500</v>
      </c>
      <c r="B32" s="165" t="s">
        <v>60</v>
      </c>
      <c r="C32" s="158">
        <v>8858.36</v>
      </c>
      <c r="D32" s="143"/>
      <c r="E32" s="59">
        <v>1027.66</v>
      </c>
      <c r="F32" s="65">
        <v>7234.72</v>
      </c>
      <c r="G32" s="65">
        <v>2505.16</v>
      </c>
      <c r="H32" s="65">
        <v>1925.46</v>
      </c>
      <c r="I32" s="65">
        <v>2334.02</v>
      </c>
      <c r="J32" s="65">
        <v>14577.14</v>
      </c>
      <c r="K32" s="32">
        <v>2000</v>
      </c>
      <c r="L32" s="32">
        <v>2000</v>
      </c>
      <c r="M32" s="32">
        <v>2000</v>
      </c>
      <c r="N32" s="32">
        <v>2000</v>
      </c>
      <c r="O32" s="32">
        <v>2000</v>
      </c>
      <c r="P32" s="32">
        <v>2000</v>
      </c>
      <c r="Q32" s="27">
        <f>SUM(E32:P32)</f>
        <v>41604.16</v>
      </c>
      <c r="R32" s="28"/>
    </row>
    <row r="33" spans="1:18" ht="12.75">
      <c r="A33" s="25"/>
      <c r="B33" s="30"/>
      <c r="C33" s="159"/>
      <c r="D33" s="144"/>
      <c r="E33" s="66"/>
      <c r="F33" s="65"/>
      <c r="G33" s="65"/>
      <c r="H33" s="65"/>
      <c r="I33" s="65"/>
      <c r="J33" s="65"/>
      <c r="K33" s="32"/>
      <c r="L33" s="32"/>
      <c r="M33" s="32"/>
      <c r="N33" s="32"/>
      <c r="O33" s="32"/>
      <c r="P33" s="32"/>
      <c r="Q33" s="27"/>
      <c r="R33" s="28"/>
    </row>
    <row r="34" spans="1:18" ht="13.5" thickBot="1">
      <c r="A34" s="33"/>
      <c r="B34" s="34" t="s">
        <v>26</v>
      </c>
      <c r="C34" s="160">
        <f>SUM(C16:C32)</f>
        <v>393828.91000000003</v>
      </c>
      <c r="D34" s="145"/>
      <c r="E34" s="67">
        <f aca="true" t="shared" si="2" ref="E34:P34">SUM(E12:E32)</f>
        <v>213892.04</v>
      </c>
      <c r="F34" s="68">
        <f t="shared" si="2"/>
        <v>297898.73</v>
      </c>
      <c r="G34" s="68">
        <f t="shared" si="2"/>
        <v>108966.75000000001</v>
      </c>
      <c r="H34" s="68">
        <f t="shared" si="2"/>
        <v>186219.97</v>
      </c>
      <c r="I34" s="68">
        <f t="shared" si="2"/>
        <v>416882.1000000001</v>
      </c>
      <c r="J34" s="68">
        <f t="shared" si="2"/>
        <v>336139.07</v>
      </c>
      <c r="K34" s="35">
        <f t="shared" si="2"/>
        <v>866914.47</v>
      </c>
      <c r="L34" s="35">
        <f t="shared" si="2"/>
        <v>292018</v>
      </c>
      <c r="M34" s="35">
        <f t="shared" si="2"/>
        <v>271629</v>
      </c>
      <c r="N34" s="35">
        <f t="shared" si="2"/>
        <v>246000</v>
      </c>
      <c r="O34" s="35">
        <f t="shared" si="2"/>
        <v>145250</v>
      </c>
      <c r="P34" s="35">
        <f t="shared" si="2"/>
        <v>131000</v>
      </c>
      <c r="Q34" s="35">
        <f>SUM(E34:P34)</f>
        <v>3512810.13</v>
      </c>
      <c r="R34" s="179">
        <f>B9-Q34</f>
        <v>-512810.1299999999</v>
      </c>
    </row>
    <row r="35" spans="1:18" ht="12.75">
      <c r="A35" s="13"/>
      <c r="B35" s="13" t="s">
        <v>85</v>
      </c>
      <c r="C35" s="181">
        <v>246356</v>
      </c>
      <c r="D35" s="182"/>
      <c r="E35" s="180">
        <v>492927</v>
      </c>
      <c r="F35" s="183">
        <v>481185</v>
      </c>
      <c r="G35" s="183">
        <v>214429</v>
      </c>
      <c r="H35" s="183">
        <v>339779</v>
      </c>
      <c r="I35" s="184">
        <v>555607</v>
      </c>
      <c r="J35" s="183">
        <v>145804</v>
      </c>
      <c r="K35" s="184">
        <v>158052</v>
      </c>
      <c r="L35" s="185">
        <v>142705</v>
      </c>
      <c r="M35" s="186">
        <v>45389</v>
      </c>
      <c r="N35" s="187">
        <v>151765</v>
      </c>
      <c r="O35" s="185">
        <v>300447</v>
      </c>
      <c r="P35" s="185">
        <v>310251</v>
      </c>
      <c r="Q35" s="188">
        <f>SUM(E35:P35)</f>
        <v>3338340</v>
      </c>
      <c r="R35" s="13"/>
    </row>
    <row r="36" spans="1:18" ht="12.75">
      <c r="A36" s="92"/>
      <c r="B36" s="93" t="s">
        <v>86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>
        <v>200000</v>
      </c>
      <c r="O36" s="94">
        <v>200000</v>
      </c>
      <c r="P36" s="94">
        <v>200000</v>
      </c>
      <c r="Q36" s="94">
        <f>SUM(N36:P36)</f>
        <v>600000</v>
      </c>
      <c r="R36" s="95">
        <v>-600000</v>
      </c>
    </row>
    <row r="37" spans="1:18" ht="15.75">
      <c r="A37" s="92"/>
      <c r="B37" s="194" t="s">
        <v>87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5">
        <v>1112810</v>
      </c>
    </row>
    <row r="38" spans="1:18" ht="12.75">
      <c r="A38" s="92"/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5"/>
    </row>
    <row r="39" spans="1:18" ht="12.75">
      <c r="A39" s="92"/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5"/>
    </row>
    <row r="40" spans="1:18" ht="13.5" thickBot="1">
      <c r="A40" s="92"/>
      <c r="B40" s="9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5"/>
    </row>
    <row r="41" spans="1:18" ht="51">
      <c r="A41" s="96"/>
      <c r="B41" s="97" t="s">
        <v>27</v>
      </c>
      <c r="C41" s="98"/>
      <c r="D41" s="99"/>
      <c r="E41" s="100" t="s">
        <v>28</v>
      </c>
      <c r="F41" s="101" t="s">
        <v>29</v>
      </c>
      <c r="G41" s="98" t="s">
        <v>27</v>
      </c>
      <c r="H41" s="102"/>
      <c r="I41" s="103"/>
      <c r="J41" s="104"/>
      <c r="K41" s="101" t="s">
        <v>29</v>
      </c>
      <c r="L41" s="105"/>
      <c r="M41" s="106"/>
      <c r="N41" s="107"/>
      <c r="O41" s="107"/>
      <c r="P41" s="108"/>
      <c r="Q41" s="13"/>
      <c r="R41" s="13"/>
    </row>
    <row r="42" spans="1:18" ht="12.75">
      <c r="A42" s="25"/>
      <c r="B42" s="31"/>
      <c r="C42" s="31"/>
      <c r="D42" s="31"/>
      <c r="E42" s="36"/>
      <c r="F42" s="59"/>
      <c r="G42" s="36"/>
      <c r="H42" s="36"/>
      <c r="I42" s="37"/>
      <c r="J42" s="37"/>
      <c r="K42" s="59"/>
      <c r="L42" s="109"/>
      <c r="M42" s="38"/>
      <c r="N42" s="36"/>
      <c r="O42" s="36"/>
      <c r="P42" s="110"/>
      <c r="Q42" s="13"/>
      <c r="R42" s="13"/>
    </row>
    <row r="43" spans="1:18" ht="15">
      <c r="A43" s="111" t="s">
        <v>30</v>
      </c>
      <c r="B43" s="40" t="s">
        <v>31</v>
      </c>
      <c r="C43" s="40"/>
      <c r="D43" s="51"/>
      <c r="E43" s="39">
        <v>354256.44</v>
      </c>
      <c r="F43" s="112">
        <v>6222</v>
      </c>
      <c r="G43" s="40" t="s">
        <v>32</v>
      </c>
      <c r="H43" s="40"/>
      <c r="I43" s="51"/>
      <c r="J43" s="39"/>
      <c r="K43" s="112">
        <v>7461</v>
      </c>
      <c r="L43" s="36"/>
      <c r="M43" s="40"/>
      <c r="N43" s="30"/>
      <c r="O43" s="39"/>
      <c r="P43" s="113"/>
      <c r="Q43" s="13"/>
      <c r="R43" s="13"/>
    </row>
    <row r="44" spans="1:18" ht="12.75">
      <c r="A44" s="25"/>
      <c r="B44" s="40" t="s">
        <v>69</v>
      </c>
      <c r="C44" s="40"/>
      <c r="D44" s="51"/>
      <c r="E44" s="39">
        <v>1667.51</v>
      </c>
      <c r="F44" s="112">
        <v>6241</v>
      </c>
      <c r="G44" s="40" t="s">
        <v>35</v>
      </c>
      <c r="H44" s="40"/>
      <c r="I44" s="51"/>
      <c r="J44" s="39">
        <v>34256.86</v>
      </c>
      <c r="K44" s="112">
        <v>7472</v>
      </c>
      <c r="L44" s="36"/>
      <c r="M44" s="40"/>
      <c r="N44" s="30"/>
      <c r="O44" s="39"/>
      <c r="P44" s="113"/>
      <c r="Q44" s="13"/>
      <c r="R44" s="13"/>
    </row>
    <row r="45" spans="1:18" ht="15">
      <c r="A45" s="111" t="s">
        <v>33</v>
      </c>
      <c r="B45" s="40" t="s">
        <v>34</v>
      </c>
      <c r="C45" s="40"/>
      <c r="D45" s="51"/>
      <c r="E45" s="39">
        <v>517160.07</v>
      </c>
      <c r="F45" s="112">
        <v>6299</v>
      </c>
      <c r="G45" s="40" t="s">
        <v>37</v>
      </c>
      <c r="H45" s="40"/>
      <c r="I45" s="51"/>
      <c r="J45" s="39">
        <v>1633.77</v>
      </c>
      <c r="K45" s="112">
        <v>7481</v>
      </c>
      <c r="L45" s="36"/>
      <c r="M45" s="40"/>
      <c r="N45" s="30"/>
      <c r="O45" s="39"/>
      <c r="P45" s="113"/>
      <c r="Q45" s="13"/>
      <c r="R45" s="13"/>
    </row>
    <row r="46" spans="1:18" ht="12.75">
      <c r="A46" s="25"/>
      <c r="B46" s="40" t="s">
        <v>36</v>
      </c>
      <c r="C46" s="40"/>
      <c r="D46" s="51"/>
      <c r="E46" s="39">
        <v>36011.7</v>
      </c>
      <c r="F46" s="112">
        <v>6500</v>
      </c>
      <c r="G46" s="40" t="s">
        <v>64</v>
      </c>
      <c r="H46" s="40"/>
      <c r="I46" s="51"/>
      <c r="J46" s="39">
        <v>843.37</v>
      </c>
      <c r="K46" s="112">
        <v>7511</v>
      </c>
      <c r="L46" s="36"/>
      <c r="M46" s="40"/>
      <c r="N46" s="43"/>
      <c r="O46" s="39"/>
      <c r="P46" s="113"/>
      <c r="Q46" s="13"/>
      <c r="R46" s="13"/>
    </row>
    <row r="47" spans="1:18" ht="12.75">
      <c r="A47" s="25"/>
      <c r="B47" s="40" t="s">
        <v>38</v>
      </c>
      <c r="C47" s="40"/>
      <c r="D47" s="51"/>
      <c r="E47" s="42">
        <v>154.4</v>
      </c>
      <c r="F47" s="112">
        <v>6600</v>
      </c>
      <c r="G47" s="40" t="s">
        <v>39</v>
      </c>
      <c r="H47" s="40"/>
      <c r="I47" s="51"/>
      <c r="J47" s="39">
        <v>4689.24</v>
      </c>
      <c r="K47" s="112">
        <v>7541</v>
      </c>
      <c r="L47" s="36"/>
      <c r="M47" s="40"/>
      <c r="N47" s="43"/>
      <c r="O47" s="39"/>
      <c r="P47" s="113"/>
      <c r="Q47" s="13"/>
      <c r="R47" s="13"/>
    </row>
    <row r="48" spans="1:18" ht="12.75">
      <c r="A48" s="25"/>
      <c r="B48" s="40" t="s">
        <v>40</v>
      </c>
      <c r="C48" s="40"/>
      <c r="D48" s="51"/>
      <c r="E48" s="39">
        <v>1000</v>
      </c>
      <c r="F48" s="112">
        <v>7111</v>
      </c>
      <c r="G48" s="40" t="s">
        <v>41</v>
      </c>
      <c r="H48" s="40"/>
      <c r="I48" s="51"/>
      <c r="J48" s="39">
        <v>28206.24</v>
      </c>
      <c r="K48" s="112">
        <v>7599</v>
      </c>
      <c r="L48" s="36"/>
      <c r="M48" s="40"/>
      <c r="N48" s="43"/>
      <c r="O48" s="39"/>
      <c r="P48" s="113"/>
      <c r="Q48" s="13"/>
      <c r="R48" s="13"/>
    </row>
    <row r="49" spans="1:18" ht="12.75">
      <c r="A49" s="25"/>
      <c r="B49" s="40" t="s">
        <v>42</v>
      </c>
      <c r="C49" s="40"/>
      <c r="D49" s="51"/>
      <c r="E49" s="39">
        <v>1518.45</v>
      </c>
      <c r="F49" s="112">
        <v>7151</v>
      </c>
      <c r="G49" s="40" t="s">
        <v>43</v>
      </c>
      <c r="H49" s="40"/>
      <c r="I49" s="51"/>
      <c r="J49" s="39"/>
      <c r="K49" s="112">
        <v>8471</v>
      </c>
      <c r="L49" s="114"/>
      <c r="M49" s="115"/>
      <c r="N49" s="36"/>
      <c r="O49" s="36"/>
      <c r="P49" s="113"/>
      <c r="Q49" s="13"/>
      <c r="R49" s="13"/>
    </row>
    <row r="50" spans="1:18" ht="12.75">
      <c r="A50" s="25"/>
      <c r="B50" s="40" t="s">
        <v>44</v>
      </c>
      <c r="C50" s="40"/>
      <c r="D50" s="51"/>
      <c r="E50" s="39">
        <v>3779.81</v>
      </c>
      <c r="F50" s="112">
        <v>7179</v>
      </c>
      <c r="G50" s="40" t="s">
        <v>45</v>
      </c>
      <c r="H50" s="40"/>
      <c r="I50" s="51"/>
      <c r="J50" s="39">
        <v>162174</v>
      </c>
      <c r="K50" s="112">
        <v>8481</v>
      </c>
      <c r="L50" s="51"/>
      <c r="M50" s="40"/>
      <c r="N50" s="43"/>
      <c r="O50" s="39"/>
      <c r="P50" s="110"/>
      <c r="Q50" s="13"/>
      <c r="R50" s="13"/>
    </row>
    <row r="51" spans="1:18" ht="12.75">
      <c r="A51" s="25"/>
      <c r="B51" s="40" t="s">
        <v>46</v>
      </c>
      <c r="C51" s="40"/>
      <c r="D51" s="51"/>
      <c r="E51" s="39">
        <v>27900</v>
      </c>
      <c r="F51" s="112">
        <v>7211</v>
      </c>
      <c r="G51" s="40" t="s">
        <v>47</v>
      </c>
      <c r="H51" s="40"/>
      <c r="I51" s="51"/>
      <c r="J51" s="39">
        <v>1260</v>
      </c>
      <c r="K51" s="112">
        <v>8521</v>
      </c>
      <c r="L51" s="114"/>
      <c r="M51" s="115"/>
      <c r="N51" s="36"/>
      <c r="O51" s="36"/>
      <c r="P51" s="113"/>
      <c r="Q51" s="13"/>
      <c r="R51" s="13"/>
    </row>
    <row r="52" spans="1:18" ht="12.75">
      <c r="A52" s="25"/>
      <c r="B52" s="40" t="s">
        <v>84</v>
      </c>
      <c r="C52" s="40"/>
      <c r="D52" s="51"/>
      <c r="E52" s="39">
        <v>87.35</v>
      </c>
      <c r="F52" s="112">
        <v>7232</v>
      </c>
      <c r="G52" s="40" t="s">
        <v>49</v>
      </c>
      <c r="H52" s="40"/>
      <c r="I52" s="51"/>
      <c r="J52" s="39">
        <v>13536.56</v>
      </c>
      <c r="K52" s="112">
        <v>8531</v>
      </c>
      <c r="L52" s="114"/>
      <c r="M52" s="115"/>
      <c r="N52" s="36"/>
      <c r="O52" s="36"/>
      <c r="P52" s="113"/>
      <c r="Q52" s="13"/>
      <c r="R52" s="13"/>
    </row>
    <row r="53" spans="1:18" ht="12.75">
      <c r="A53" s="25"/>
      <c r="B53" s="40" t="s">
        <v>48</v>
      </c>
      <c r="C53" s="40"/>
      <c r="D53" s="51"/>
      <c r="E53" s="39">
        <v>6250</v>
      </c>
      <c r="F53" s="112">
        <v>7241</v>
      </c>
      <c r="G53" s="40" t="s">
        <v>51</v>
      </c>
      <c r="H53" s="40"/>
      <c r="I53" s="51"/>
      <c r="J53" s="39">
        <v>1491.06</v>
      </c>
      <c r="K53" s="112">
        <v>8571</v>
      </c>
      <c r="L53" s="51"/>
      <c r="M53" s="40"/>
      <c r="N53" s="43"/>
      <c r="O53" s="39"/>
      <c r="P53" s="113"/>
      <c r="Q53" s="13"/>
      <c r="R53" s="13"/>
    </row>
    <row r="54" spans="1:18" ht="12.75">
      <c r="A54" s="25"/>
      <c r="B54" s="40" t="s">
        <v>50</v>
      </c>
      <c r="C54" s="40"/>
      <c r="D54" s="51"/>
      <c r="E54" s="39"/>
      <c r="F54" s="112">
        <v>7263</v>
      </c>
      <c r="G54" s="40" t="s">
        <v>53</v>
      </c>
      <c r="H54" s="40"/>
      <c r="I54" s="51"/>
      <c r="J54" s="39">
        <v>10552.92</v>
      </c>
      <c r="K54" s="112">
        <v>8576</v>
      </c>
      <c r="L54" s="116"/>
      <c r="M54" s="40"/>
      <c r="N54" s="43"/>
      <c r="O54" s="39"/>
      <c r="P54" s="113"/>
      <c r="Q54" s="13"/>
      <c r="R54" s="13"/>
    </row>
    <row r="55" spans="1:18" ht="12.75">
      <c r="A55" s="25"/>
      <c r="B55" s="40" t="s">
        <v>52</v>
      </c>
      <c r="C55" s="40"/>
      <c r="D55" s="51"/>
      <c r="E55" s="39">
        <v>6362.86</v>
      </c>
      <c r="F55" s="112">
        <v>7321</v>
      </c>
      <c r="G55" s="40" t="s">
        <v>55</v>
      </c>
      <c r="H55" s="40"/>
      <c r="I55" s="51"/>
      <c r="J55" s="39">
        <v>2763.59</v>
      </c>
      <c r="K55" s="112">
        <v>8581</v>
      </c>
      <c r="L55" s="116"/>
      <c r="M55" s="40"/>
      <c r="N55" s="43"/>
      <c r="O55" s="39"/>
      <c r="P55" s="113"/>
      <c r="Q55" s="13"/>
      <c r="R55" s="13"/>
    </row>
    <row r="56" spans="1:18" ht="12.75">
      <c r="A56" s="25"/>
      <c r="B56" s="40" t="s">
        <v>54</v>
      </c>
      <c r="C56" s="40"/>
      <c r="D56" s="51"/>
      <c r="E56" s="39"/>
      <c r="F56" s="112">
        <v>7455</v>
      </c>
      <c r="G56" s="19"/>
      <c r="H56" s="19"/>
      <c r="I56" s="19"/>
      <c r="J56" s="19"/>
      <c r="K56" s="19"/>
      <c r="L56" s="116"/>
      <c r="M56" s="40"/>
      <c r="N56" s="43"/>
      <c r="O56" s="39"/>
      <c r="P56" s="113"/>
      <c r="Q56" s="13"/>
      <c r="R56" s="13"/>
    </row>
    <row r="57" spans="1:18" ht="12.75">
      <c r="A57" s="25"/>
      <c r="B57" s="31"/>
      <c r="C57" s="31"/>
      <c r="D57" s="31"/>
      <c r="E57" s="36"/>
      <c r="F57" s="36"/>
      <c r="G57" s="40"/>
      <c r="H57" s="40"/>
      <c r="I57" s="51"/>
      <c r="J57" s="52"/>
      <c r="K57" s="41"/>
      <c r="L57" s="117"/>
      <c r="M57" s="40"/>
      <c r="N57" s="43"/>
      <c r="O57" s="39"/>
      <c r="P57" s="113"/>
      <c r="Q57" s="13"/>
      <c r="R57" s="13"/>
    </row>
    <row r="58" spans="1:18" ht="12.75">
      <c r="A58" s="25"/>
      <c r="B58" s="45" t="s">
        <v>56</v>
      </c>
      <c r="C58" s="31"/>
      <c r="D58" s="31"/>
      <c r="E58" s="36"/>
      <c r="F58" s="36"/>
      <c r="G58" s="40"/>
      <c r="H58" s="40"/>
      <c r="I58" s="51"/>
      <c r="J58" s="44">
        <f>SUM(E43:E56)+SUM(J43:J55)</f>
        <v>1217556.2</v>
      </c>
      <c r="K58" s="41"/>
      <c r="L58" s="116"/>
      <c r="M58" s="40"/>
      <c r="N58" s="43"/>
      <c r="O58" s="39"/>
      <c r="P58" s="113"/>
      <c r="Q58" s="13"/>
      <c r="R58" s="13"/>
    </row>
    <row r="59" spans="1:18" ht="12.75">
      <c r="A59" s="25"/>
      <c r="B59" s="45" t="s">
        <v>57</v>
      </c>
      <c r="C59" s="31"/>
      <c r="D59" s="31"/>
      <c r="E59" s="36"/>
      <c r="F59" s="36"/>
      <c r="G59" s="36"/>
      <c r="H59" s="36"/>
      <c r="I59" s="36"/>
      <c r="J59" s="46">
        <f>SUM(E12:J13)</f>
        <v>342442.63</v>
      </c>
      <c r="K59" s="36"/>
      <c r="L59" s="114"/>
      <c r="M59" s="47"/>
      <c r="N59" s="48"/>
      <c r="O59" s="48"/>
      <c r="P59" s="118"/>
      <c r="Q59" s="13"/>
      <c r="R59" s="13"/>
    </row>
    <row r="60" spans="1:18" ht="13.5" thickBot="1">
      <c r="A60" s="25"/>
      <c r="B60" s="45" t="s">
        <v>58</v>
      </c>
      <c r="C60" s="31"/>
      <c r="D60" s="31"/>
      <c r="E60" s="36"/>
      <c r="F60" s="36"/>
      <c r="G60" s="36"/>
      <c r="H60" s="36"/>
      <c r="I60" s="36"/>
      <c r="J60" s="50">
        <f>SUM(J58:J59)</f>
        <v>1559998.83</v>
      </c>
      <c r="K60" s="36"/>
      <c r="L60" s="114"/>
      <c r="M60" s="47"/>
      <c r="N60" s="48"/>
      <c r="O60" s="48"/>
      <c r="P60" s="118"/>
      <c r="Q60" s="13"/>
      <c r="R60" s="13"/>
    </row>
    <row r="61" spans="1:18" ht="13.5" thickTop="1">
      <c r="A61" s="25"/>
      <c r="B61" s="31"/>
      <c r="C61" s="31"/>
      <c r="D61" s="31"/>
      <c r="E61" s="36"/>
      <c r="F61" s="36"/>
      <c r="G61" s="36"/>
      <c r="H61" s="36"/>
      <c r="I61" s="36"/>
      <c r="J61" s="19"/>
      <c r="K61" s="36"/>
      <c r="L61" s="114"/>
      <c r="M61" s="47"/>
      <c r="N61" s="48"/>
      <c r="O61" s="48"/>
      <c r="P61" s="118"/>
      <c r="Q61" s="13"/>
      <c r="R61" s="13"/>
    </row>
    <row r="62" spans="1:18" ht="15.75" thickBot="1">
      <c r="A62" s="171"/>
      <c r="B62" s="172"/>
      <c r="C62" s="172"/>
      <c r="D62" s="173"/>
      <c r="E62" s="173"/>
      <c r="F62" s="122"/>
      <c r="G62" s="174"/>
      <c r="H62" s="18"/>
      <c r="I62" s="18"/>
      <c r="J62" s="122"/>
      <c r="K62" s="18"/>
      <c r="L62" s="121"/>
      <c r="M62" s="123"/>
      <c r="N62" s="124"/>
      <c r="O62" s="124"/>
      <c r="P62" s="125"/>
      <c r="Q62" s="13"/>
      <c r="R62" s="13"/>
    </row>
    <row r="63" spans="1:18" ht="13.5" thickBot="1">
      <c r="A63" s="13"/>
      <c r="B63" s="126"/>
      <c r="C63" s="127"/>
      <c r="D63" s="127"/>
      <c r="E63" s="13"/>
      <c r="F63" s="14"/>
      <c r="G63" s="14"/>
      <c r="H63" s="14"/>
      <c r="I63" s="14"/>
      <c r="J63" s="14"/>
      <c r="K63" s="15"/>
      <c r="L63" s="14"/>
      <c r="M63" s="16"/>
      <c r="N63" s="47"/>
      <c r="O63" s="48"/>
      <c r="P63" s="175"/>
      <c r="Q63" s="49"/>
      <c r="R63" s="13"/>
    </row>
    <row r="64" spans="1:18" ht="51">
      <c r="A64" s="96"/>
      <c r="B64" s="128" t="s">
        <v>65</v>
      </c>
      <c r="C64" s="98"/>
      <c r="D64" s="98"/>
      <c r="E64" s="99"/>
      <c r="F64" s="100" t="s">
        <v>28</v>
      </c>
      <c r="G64" s="129" t="s">
        <v>29</v>
      </c>
      <c r="H64" s="98" t="s">
        <v>27</v>
      </c>
      <c r="I64" s="102"/>
      <c r="J64" s="103"/>
      <c r="K64" s="104"/>
      <c r="L64" s="129" t="s">
        <v>29</v>
      </c>
      <c r="M64" s="105"/>
      <c r="N64" s="106"/>
      <c r="O64" s="107"/>
      <c r="P64" s="168"/>
      <c r="Q64" s="167"/>
      <c r="R64" s="13"/>
    </row>
    <row r="65" spans="1:18" ht="12.75">
      <c r="A65" s="25"/>
      <c r="B65" s="31"/>
      <c r="C65" s="31"/>
      <c r="D65" s="31"/>
      <c r="E65" s="31"/>
      <c r="F65" s="36"/>
      <c r="G65" s="83"/>
      <c r="H65" s="36"/>
      <c r="I65" s="36"/>
      <c r="J65" s="37"/>
      <c r="K65" s="37"/>
      <c r="L65" s="83"/>
      <c r="M65" s="109"/>
      <c r="N65" s="38"/>
      <c r="O65" s="36"/>
      <c r="P65" s="110"/>
      <c r="Q65" s="36"/>
      <c r="R65" s="13"/>
    </row>
    <row r="66" spans="1:18" ht="15">
      <c r="A66" s="111" t="s">
        <v>30</v>
      </c>
      <c r="B66" s="40" t="s">
        <v>31</v>
      </c>
      <c r="C66" s="40"/>
      <c r="D66" s="40"/>
      <c r="E66" s="51"/>
      <c r="F66" s="39">
        <v>281811.14</v>
      </c>
      <c r="G66" s="130">
        <v>6222</v>
      </c>
      <c r="H66" s="40" t="s">
        <v>32</v>
      </c>
      <c r="I66" s="40"/>
      <c r="J66" s="51"/>
      <c r="K66" s="39"/>
      <c r="L66" s="130">
        <v>7461</v>
      </c>
      <c r="M66" s="36"/>
      <c r="N66" s="40"/>
      <c r="O66" s="30"/>
      <c r="P66" s="169"/>
      <c r="Q66" s="41"/>
      <c r="R66" s="13"/>
    </row>
    <row r="67" spans="1:18" ht="15">
      <c r="A67" s="111" t="s">
        <v>33</v>
      </c>
      <c r="B67" s="40" t="s">
        <v>34</v>
      </c>
      <c r="C67" s="40"/>
      <c r="D67" s="40"/>
      <c r="E67" s="51"/>
      <c r="F67" s="39">
        <v>90911.63</v>
      </c>
      <c r="G67" s="130">
        <v>6299</v>
      </c>
      <c r="H67" s="40" t="s">
        <v>35</v>
      </c>
      <c r="I67" s="40"/>
      <c r="J67" s="51"/>
      <c r="K67" s="39">
        <v>843.85</v>
      </c>
      <c r="L67" s="130">
        <v>7472</v>
      </c>
      <c r="M67" s="36"/>
      <c r="N67" s="40"/>
      <c r="O67" s="30"/>
      <c r="P67" s="169"/>
      <c r="Q67" s="41"/>
      <c r="R67" s="13"/>
    </row>
    <row r="68" spans="1:18" ht="12.75">
      <c r="A68" s="25"/>
      <c r="B68" s="40" t="s">
        <v>36</v>
      </c>
      <c r="C68" s="40"/>
      <c r="D68" s="40"/>
      <c r="E68" s="51"/>
      <c r="F68" s="39">
        <v>28</v>
      </c>
      <c r="G68" s="130">
        <v>6500</v>
      </c>
      <c r="H68" s="40" t="s">
        <v>37</v>
      </c>
      <c r="I68" s="40"/>
      <c r="J68" s="51"/>
      <c r="K68" s="39">
        <v>9.45</v>
      </c>
      <c r="L68" s="130">
        <v>7481</v>
      </c>
      <c r="M68" s="36"/>
      <c r="N68" s="40"/>
      <c r="O68" s="30"/>
      <c r="P68" s="169"/>
      <c r="Q68" s="41"/>
      <c r="R68" s="13"/>
    </row>
    <row r="69" spans="1:18" ht="12.75">
      <c r="A69" s="25"/>
      <c r="B69" s="40" t="s">
        <v>38</v>
      </c>
      <c r="C69" s="40"/>
      <c r="D69" s="40"/>
      <c r="E69" s="51"/>
      <c r="F69" s="42">
        <v>0</v>
      </c>
      <c r="G69" s="130">
        <v>6600</v>
      </c>
      <c r="H69" s="40" t="s">
        <v>64</v>
      </c>
      <c r="I69" s="40"/>
      <c r="J69" s="51"/>
      <c r="K69" s="39"/>
      <c r="L69" s="130">
        <v>7511</v>
      </c>
      <c r="M69" s="36"/>
      <c r="N69" s="40"/>
      <c r="O69" s="43"/>
      <c r="P69" s="169"/>
      <c r="Q69" s="41"/>
      <c r="R69" s="13"/>
    </row>
    <row r="70" spans="1:18" ht="12.75">
      <c r="A70" s="25"/>
      <c r="B70" s="40" t="s">
        <v>40</v>
      </c>
      <c r="C70" s="40"/>
      <c r="D70" s="40"/>
      <c r="E70" s="51"/>
      <c r="F70" s="39">
        <v>0</v>
      </c>
      <c r="G70" s="130">
        <v>7111</v>
      </c>
      <c r="H70" s="40" t="s">
        <v>39</v>
      </c>
      <c r="I70" s="40"/>
      <c r="J70" s="51"/>
      <c r="K70" s="39"/>
      <c r="L70" s="130">
        <v>7541</v>
      </c>
      <c r="M70" s="36"/>
      <c r="N70" s="40"/>
      <c r="O70" s="43"/>
      <c r="P70" s="169"/>
      <c r="Q70" s="41"/>
      <c r="R70" s="13"/>
    </row>
    <row r="71" spans="1:18" ht="12.75">
      <c r="A71" s="25"/>
      <c r="B71" s="40" t="s">
        <v>42</v>
      </c>
      <c r="C71" s="40"/>
      <c r="D71" s="40"/>
      <c r="E71" s="51"/>
      <c r="F71" s="39">
        <v>0</v>
      </c>
      <c r="G71" s="130">
        <v>7151</v>
      </c>
      <c r="H71" s="40" t="s">
        <v>41</v>
      </c>
      <c r="I71" s="40"/>
      <c r="J71" s="51"/>
      <c r="K71" s="39">
        <v>5114.61</v>
      </c>
      <c r="L71" s="130">
        <v>7599</v>
      </c>
      <c r="M71" s="36"/>
      <c r="N71" s="40"/>
      <c r="O71" s="43"/>
      <c r="P71" s="169"/>
      <c r="Q71" s="41"/>
      <c r="R71" s="13"/>
    </row>
    <row r="72" spans="1:18" ht="12.75">
      <c r="A72" s="25"/>
      <c r="B72" s="40" t="s">
        <v>44</v>
      </c>
      <c r="C72" s="40"/>
      <c r="D72" s="40"/>
      <c r="E72" s="51"/>
      <c r="F72" s="39">
        <v>4506.74</v>
      </c>
      <c r="G72" s="130">
        <v>7179</v>
      </c>
      <c r="H72" s="40" t="s">
        <v>43</v>
      </c>
      <c r="I72" s="40"/>
      <c r="J72" s="51"/>
      <c r="K72" s="39"/>
      <c r="L72" s="130">
        <v>8471</v>
      </c>
      <c r="M72" s="114"/>
      <c r="N72" s="115"/>
      <c r="O72" s="36"/>
      <c r="P72" s="110"/>
      <c r="Q72" s="41"/>
      <c r="R72" s="13"/>
    </row>
    <row r="73" spans="1:18" ht="12.75">
      <c r="A73" s="25"/>
      <c r="B73" s="40" t="s">
        <v>46</v>
      </c>
      <c r="C73" s="40"/>
      <c r="D73" s="40"/>
      <c r="E73" s="51"/>
      <c r="F73" s="39"/>
      <c r="G73" s="130">
        <v>7211</v>
      </c>
      <c r="H73" s="40" t="s">
        <v>45</v>
      </c>
      <c r="I73" s="40"/>
      <c r="J73" s="51"/>
      <c r="K73" s="39"/>
      <c r="L73" s="130">
        <v>8481</v>
      </c>
      <c r="M73" s="51"/>
      <c r="N73" s="40"/>
      <c r="O73" s="43"/>
      <c r="P73" s="169"/>
      <c r="Q73" s="36"/>
      <c r="R73" s="13"/>
    </row>
    <row r="74" spans="1:18" ht="12.75">
      <c r="A74" s="25"/>
      <c r="B74" s="40" t="s">
        <v>48</v>
      </c>
      <c r="C74" s="40"/>
      <c r="D74" s="40"/>
      <c r="E74" s="51"/>
      <c r="F74" s="39"/>
      <c r="G74" s="130">
        <v>7241</v>
      </c>
      <c r="H74" s="40" t="s">
        <v>47</v>
      </c>
      <c r="I74" s="40"/>
      <c r="J74" s="51"/>
      <c r="K74" s="39"/>
      <c r="L74" s="130">
        <v>8521</v>
      </c>
      <c r="M74" s="114"/>
      <c r="N74" s="115"/>
      <c r="O74" s="36"/>
      <c r="P74" s="110"/>
      <c r="Q74" s="41"/>
      <c r="R74" s="13"/>
    </row>
    <row r="75" spans="1:18" ht="12.75">
      <c r="A75" s="25"/>
      <c r="B75" s="40" t="s">
        <v>50</v>
      </c>
      <c r="C75" s="40"/>
      <c r="D75" s="40"/>
      <c r="E75" s="51"/>
      <c r="F75" s="39"/>
      <c r="G75" s="130">
        <v>7263</v>
      </c>
      <c r="H75" s="40" t="s">
        <v>49</v>
      </c>
      <c r="I75" s="40"/>
      <c r="J75" s="51"/>
      <c r="K75" s="39">
        <v>8707.53</v>
      </c>
      <c r="L75" s="130">
        <v>8531</v>
      </c>
      <c r="M75" s="51" t="s">
        <v>66</v>
      </c>
      <c r="N75" s="40"/>
      <c r="O75" s="43"/>
      <c r="P75" s="169"/>
      <c r="Q75" s="41"/>
      <c r="R75" s="13"/>
    </row>
    <row r="76" spans="1:18" ht="12.75">
      <c r="A76" s="25"/>
      <c r="B76" s="40" t="s">
        <v>52</v>
      </c>
      <c r="C76" s="40"/>
      <c r="D76" s="40"/>
      <c r="E76" s="51"/>
      <c r="F76" s="39">
        <v>1745.13</v>
      </c>
      <c r="G76" s="130">
        <v>7321</v>
      </c>
      <c r="H76" s="40" t="s">
        <v>51</v>
      </c>
      <c r="I76" s="40"/>
      <c r="J76" s="51"/>
      <c r="K76" s="39"/>
      <c r="L76" s="130">
        <v>8571</v>
      </c>
      <c r="M76" s="116"/>
      <c r="N76" s="40"/>
      <c r="O76" s="43"/>
      <c r="P76" s="169"/>
      <c r="Q76" s="41"/>
      <c r="R76" s="13"/>
    </row>
    <row r="77" spans="1:18" ht="12.75">
      <c r="A77" s="25"/>
      <c r="B77" s="40" t="s">
        <v>54</v>
      </c>
      <c r="C77" s="40"/>
      <c r="D77" s="40"/>
      <c r="E77" s="51"/>
      <c r="F77" s="39"/>
      <c r="G77" s="130">
        <v>7455</v>
      </c>
      <c r="H77" s="40" t="s">
        <v>53</v>
      </c>
      <c r="I77" s="40"/>
      <c r="J77" s="51"/>
      <c r="K77" s="39">
        <v>150.83</v>
      </c>
      <c r="L77" s="130">
        <v>8576</v>
      </c>
      <c r="M77" s="116"/>
      <c r="N77" s="40"/>
      <c r="O77" s="43"/>
      <c r="P77" s="169"/>
      <c r="Q77" s="41"/>
      <c r="R77" s="13"/>
    </row>
    <row r="78" spans="1:18" ht="12.75">
      <c r="A78" s="25"/>
      <c r="B78" s="40"/>
      <c r="C78" s="40"/>
      <c r="D78" s="40"/>
      <c r="E78" s="51"/>
      <c r="F78" s="39"/>
      <c r="G78" s="130"/>
      <c r="H78" s="40" t="s">
        <v>55</v>
      </c>
      <c r="I78" s="40"/>
      <c r="J78" s="51"/>
      <c r="K78" s="52"/>
      <c r="L78" s="130">
        <v>8581</v>
      </c>
      <c r="M78" s="116"/>
      <c r="N78" s="40"/>
      <c r="O78" s="43"/>
      <c r="P78" s="169"/>
      <c r="Q78" s="41"/>
      <c r="R78" s="13"/>
    </row>
    <row r="79" spans="1:18" ht="12.75">
      <c r="A79" s="25"/>
      <c r="B79" s="31"/>
      <c r="C79" s="31"/>
      <c r="D79" s="31"/>
      <c r="E79" s="31"/>
      <c r="F79" s="36"/>
      <c r="G79" s="36"/>
      <c r="H79" s="40"/>
      <c r="I79" s="40"/>
      <c r="J79" s="51"/>
      <c r="K79" s="52"/>
      <c r="L79" s="41"/>
      <c r="M79" s="117"/>
      <c r="N79" s="40"/>
      <c r="O79" s="43"/>
      <c r="P79" s="169"/>
      <c r="Q79" s="41"/>
      <c r="R79" s="13"/>
    </row>
    <row r="80" spans="1:18" ht="12.75">
      <c r="A80" s="25"/>
      <c r="B80" s="45" t="s">
        <v>58</v>
      </c>
      <c r="C80" s="31"/>
      <c r="D80" s="31"/>
      <c r="E80" s="31"/>
      <c r="F80" s="36"/>
      <c r="G80" s="36"/>
      <c r="H80" s="36"/>
      <c r="I80" s="36"/>
      <c r="J80" s="36"/>
      <c r="K80" s="131">
        <f>SUM(F66:F77)+SUM(K66:K78)</f>
        <v>393828.91000000003</v>
      </c>
      <c r="L80" s="36"/>
      <c r="M80" s="114"/>
      <c r="N80" s="47"/>
      <c r="O80" s="48"/>
      <c r="P80" s="170"/>
      <c r="Q80" s="49"/>
      <c r="R80" s="13"/>
    </row>
    <row r="81" spans="1:18" ht="12.75">
      <c r="A81" s="25"/>
      <c r="B81" s="31"/>
      <c r="C81" s="31"/>
      <c r="D81" s="31"/>
      <c r="E81" s="31"/>
      <c r="F81" s="36"/>
      <c r="G81" s="36"/>
      <c r="H81" s="36"/>
      <c r="I81" s="36"/>
      <c r="J81" s="36"/>
      <c r="K81" s="44"/>
      <c r="L81" s="36"/>
      <c r="M81" s="114"/>
      <c r="N81" s="47"/>
      <c r="O81" s="48"/>
      <c r="P81" s="170"/>
      <c r="Q81" s="49"/>
      <c r="R81" s="13"/>
    </row>
    <row r="82" spans="1:18" ht="15">
      <c r="A82" s="111" t="s">
        <v>30</v>
      </c>
      <c r="B82" s="51" t="s">
        <v>67</v>
      </c>
      <c r="C82" s="40"/>
      <c r="D82" s="40"/>
      <c r="E82" s="43"/>
      <c r="F82" s="39"/>
      <c r="G82" s="41"/>
      <c r="H82" s="36"/>
      <c r="I82" s="36"/>
      <c r="J82" s="36"/>
      <c r="K82" s="37"/>
      <c r="L82" s="36"/>
      <c r="M82" s="114"/>
      <c r="N82" s="47"/>
      <c r="O82" s="48"/>
      <c r="P82" s="170"/>
      <c r="Q82" s="49"/>
      <c r="R82" s="13"/>
    </row>
    <row r="83" spans="1:18" ht="15">
      <c r="A83" s="111" t="s">
        <v>33</v>
      </c>
      <c r="B83" s="51" t="s">
        <v>68</v>
      </c>
      <c r="C83" s="51"/>
      <c r="D83" s="51"/>
      <c r="E83" s="43"/>
      <c r="F83" s="43"/>
      <c r="G83" s="37"/>
      <c r="H83" s="119"/>
      <c r="I83" s="36"/>
      <c r="J83" s="36"/>
      <c r="K83" s="37"/>
      <c r="L83" s="36"/>
      <c r="M83" s="114"/>
      <c r="N83" s="47"/>
      <c r="O83" s="48"/>
      <c r="P83" s="170"/>
      <c r="Q83" s="49"/>
      <c r="R83" s="13"/>
    </row>
    <row r="84" spans="1:18" ht="13.5" thickBot="1">
      <c r="A84" s="33"/>
      <c r="B84" s="120"/>
      <c r="C84" s="120"/>
      <c r="D84" s="120"/>
      <c r="E84" s="120"/>
      <c r="F84" s="18"/>
      <c r="G84" s="18"/>
      <c r="H84" s="18"/>
      <c r="I84" s="18"/>
      <c r="J84" s="18"/>
      <c r="K84" s="132"/>
      <c r="L84" s="133"/>
      <c r="M84" s="121"/>
      <c r="N84" s="134"/>
      <c r="O84" s="18"/>
      <c r="P84" s="135"/>
      <c r="Q84" s="36"/>
      <c r="R84" s="13"/>
    </row>
    <row r="86" spans="1:18" ht="23.25">
      <c r="A86" s="69" t="s">
        <v>63</v>
      </c>
      <c r="B86" s="70"/>
      <c r="C86" s="70"/>
      <c r="D86" s="70"/>
      <c r="E86" s="70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0"/>
    </row>
    <row r="87" spans="1:18" ht="13.5" thickBot="1">
      <c r="A87" s="72"/>
      <c r="B87" s="72"/>
      <c r="C87" s="72"/>
      <c r="D87" s="72"/>
      <c r="E87" s="72"/>
      <c r="F87" s="73"/>
      <c r="G87" s="74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4"/>
    </row>
    <row r="88" spans="1:18" ht="15">
      <c r="A88" s="75"/>
      <c r="B88" s="76"/>
      <c r="C88" s="189" t="s">
        <v>3</v>
      </c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77"/>
    </row>
    <row r="89" spans="1:18" ht="25.5">
      <c r="A89" s="78" t="s">
        <v>4</v>
      </c>
      <c r="B89" s="79" t="s">
        <v>5</v>
      </c>
      <c r="C89" s="79"/>
      <c r="D89" s="79"/>
      <c r="E89" s="79" t="s">
        <v>6</v>
      </c>
      <c r="F89" s="80" t="s">
        <v>7</v>
      </c>
      <c r="G89" s="80" t="s">
        <v>8</v>
      </c>
      <c r="H89" s="80" t="s">
        <v>9</v>
      </c>
      <c r="I89" s="80" t="s">
        <v>10</v>
      </c>
      <c r="J89" s="80" t="s">
        <v>11</v>
      </c>
      <c r="K89" s="80" t="s">
        <v>12</v>
      </c>
      <c r="L89" s="80" t="s">
        <v>13</v>
      </c>
      <c r="M89" s="80" t="s">
        <v>14</v>
      </c>
      <c r="N89" s="80" t="s">
        <v>15</v>
      </c>
      <c r="O89" s="80" t="s">
        <v>16</v>
      </c>
      <c r="P89" s="80" t="s">
        <v>17</v>
      </c>
      <c r="Q89" s="80" t="s">
        <v>18</v>
      </c>
      <c r="R89" s="193" t="s">
        <v>19</v>
      </c>
    </row>
    <row r="90" spans="1:18" ht="15.75">
      <c r="A90" s="81"/>
      <c r="B90" s="57" t="s">
        <v>20</v>
      </c>
      <c r="C90" s="57"/>
      <c r="D90" s="57"/>
      <c r="E90" s="82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4"/>
    </row>
    <row r="91" spans="1:18" ht="15.75">
      <c r="A91" s="81"/>
      <c r="B91" s="60"/>
      <c r="C91" s="60"/>
      <c r="D91" s="60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4"/>
    </row>
    <row r="92" spans="1:18" ht="12.75">
      <c r="A92" s="81"/>
      <c r="B92" s="62"/>
      <c r="C92" s="62"/>
      <c r="D92" s="62"/>
      <c r="E92" s="64"/>
      <c r="F92" s="64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4"/>
    </row>
    <row r="93" spans="1:18" ht="12.75">
      <c r="A93" s="81">
        <v>6000</v>
      </c>
      <c r="B93" s="85" t="s">
        <v>21</v>
      </c>
      <c r="C93" s="64"/>
      <c r="D93" s="64"/>
      <c r="E93" s="83">
        <v>14000</v>
      </c>
      <c r="F93" s="83">
        <v>14000</v>
      </c>
      <c r="G93" s="83">
        <v>14000</v>
      </c>
      <c r="H93" s="83">
        <v>14000</v>
      </c>
      <c r="I93" s="83">
        <v>14000</v>
      </c>
      <c r="J93" s="83">
        <v>21000</v>
      </c>
      <c r="K93" s="83">
        <v>14000</v>
      </c>
      <c r="L93" s="83">
        <v>14000</v>
      </c>
      <c r="M93" s="83">
        <v>14000</v>
      </c>
      <c r="N93" s="83">
        <v>14000</v>
      </c>
      <c r="O93" s="83">
        <v>14000</v>
      </c>
      <c r="P93" s="83">
        <v>21000</v>
      </c>
      <c r="Q93" s="83">
        <f aca="true" t="shared" si="3" ref="Q93:Q98">SUM(C93:P93)</f>
        <v>182000</v>
      </c>
      <c r="R93" s="84"/>
    </row>
    <row r="94" spans="1:18" ht="12.75">
      <c r="A94" s="81">
        <v>6100</v>
      </c>
      <c r="B94" s="85" t="s">
        <v>22</v>
      </c>
      <c r="C94" s="64"/>
      <c r="D94" s="64"/>
      <c r="E94" s="83">
        <v>4000</v>
      </c>
      <c r="F94" s="83">
        <v>4000</v>
      </c>
      <c r="G94" s="83">
        <v>4000</v>
      </c>
      <c r="H94" s="83">
        <v>4000</v>
      </c>
      <c r="I94" s="83">
        <v>4000</v>
      </c>
      <c r="J94" s="83">
        <v>6000</v>
      </c>
      <c r="K94" s="83">
        <v>4000</v>
      </c>
      <c r="L94" s="83">
        <v>4000</v>
      </c>
      <c r="M94" s="83">
        <v>4000</v>
      </c>
      <c r="N94" s="83">
        <v>4000</v>
      </c>
      <c r="O94" s="83">
        <v>4000</v>
      </c>
      <c r="P94" s="83">
        <v>6000</v>
      </c>
      <c r="Q94" s="83">
        <f t="shared" si="3"/>
        <v>52000</v>
      </c>
      <c r="R94" s="84"/>
    </row>
    <row r="95" spans="1:18" ht="12.75">
      <c r="A95" s="81">
        <v>6200</v>
      </c>
      <c r="B95" s="85" t="s">
        <v>23</v>
      </c>
      <c r="C95" s="83"/>
      <c r="D95" s="83"/>
      <c r="E95" s="83">
        <v>120000</v>
      </c>
      <c r="F95" s="83">
        <v>120000</v>
      </c>
      <c r="G95" s="83">
        <v>120000</v>
      </c>
      <c r="H95" s="83">
        <v>120000</v>
      </c>
      <c r="I95" s="83">
        <v>120000</v>
      </c>
      <c r="J95" s="83">
        <v>120000</v>
      </c>
      <c r="K95" s="83">
        <v>110000</v>
      </c>
      <c r="L95" s="83">
        <v>110000</v>
      </c>
      <c r="M95" s="83">
        <v>110000</v>
      </c>
      <c r="N95" s="83">
        <v>110000</v>
      </c>
      <c r="O95" s="83">
        <v>110000</v>
      </c>
      <c r="P95" s="83">
        <v>110000</v>
      </c>
      <c r="Q95" s="83">
        <f t="shared" si="3"/>
        <v>1380000</v>
      </c>
      <c r="R95" s="84"/>
    </row>
    <row r="96" spans="1:18" ht="12.75">
      <c r="A96" s="81">
        <v>6500</v>
      </c>
      <c r="B96" s="85" t="s">
        <v>24</v>
      </c>
      <c r="C96" s="83"/>
      <c r="D96" s="83"/>
      <c r="E96" s="83">
        <v>450</v>
      </c>
      <c r="F96" s="83">
        <v>450</v>
      </c>
      <c r="G96" s="83">
        <v>450</v>
      </c>
      <c r="H96" s="83">
        <v>450</v>
      </c>
      <c r="I96" s="83">
        <v>400</v>
      </c>
      <c r="J96" s="83">
        <v>400</v>
      </c>
      <c r="K96" s="83">
        <v>400</v>
      </c>
      <c r="L96" s="83">
        <v>400</v>
      </c>
      <c r="M96" s="83">
        <v>400</v>
      </c>
      <c r="N96" s="83">
        <v>400</v>
      </c>
      <c r="O96" s="83">
        <v>400</v>
      </c>
      <c r="P96" s="83">
        <v>400</v>
      </c>
      <c r="Q96" s="83">
        <f t="shared" si="3"/>
        <v>5000</v>
      </c>
      <c r="R96" s="84"/>
    </row>
    <row r="97" spans="1:18" ht="12.75">
      <c r="A97" s="81">
        <v>7000</v>
      </c>
      <c r="B97" s="85" t="s">
        <v>25</v>
      </c>
      <c r="C97" s="83"/>
      <c r="D97" s="83"/>
      <c r="E97" s="83">
        <v>6500</v>
      </c>
      <c r="F97" s="83">
        <v>6500</v>
      </c>
      <c r="G97" s="83">
        <v>6500</v>
      </c>
      <c r="H97" s="83">
        <v>6500</v>
      </c>
      <c r="I97" s="83">
        <v>6500</v>
      </c>
      <c r="J97" s="83">
        <v>6500</v>
      </c>
      <c r="K97" s="83">
        <v>6500</v>
      </c>
      <c r="L97" s="83">
        <v>6500</v>
      </c>
      <c r="M97" s="83">
        <v>6500</v>
      </c>
      <c r="N97" s="83">
        <v>6500</v>
      </c>
      <c r="O97" s="83">
        <v>6500</v>
      </c>
      <c r="P97" s="83">
        <v>6500</v>
      </c>
      <c r="Q97" s="83">
        <f t="shared" si="3"/>
        <v>78000</v>
      </c>
      <c r="R97" s="84"/>
    </row>
    <row r="98" spans="1:18" ht="12.75">
      <c r="A98" s="81">
        <v>8400</v>
      </c>
      <c r="B98" s="85" t="s">
        <v>59</v>
      </c>
      <c r="C98" s="83"/>
      <c r="D98" s="83"/>
      <c r="E98" s="83"/>
      <c r="F98" s="73"/>
      <c r="G98" s="73"/>
      <c r="H98" s="73"/>
      <c r="I98" s="73"/>
      <c r="J98" s="73"/>
      <c r="K98" s="73"/>
      <c r="L98" s="73">
        <v>2000</v>
      </c>
      <c r="M98" s="73"/>
      <c r="N98" s="73"/>
      <c r="O98" s="73">
        <v>1000</v>
      </c>
      <c r="P98" s="73"/>
      <c r="Q98" s="83">
        <f t="shared" si="3"/>
        <v>3000</v>
      </c>
      <c r="R98" s="84"/>
    </row>
    <row r="99" spans="1:18" ht="12.75">
      <c r="A99" s="81">
        <v>8500</v>
      </c>
      <c r="B99" s="85" t="s">
        <v>60</v>
      </c>
      <c r="C99" s="86"/>
      <c r="D99" s="86"/>
      <c r="E99" s="86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83"/>
      <c r="R99" s="84"/>
    </row>
    <row r="100" spans="1:18" ht="13.5" thickBot="1">
      <c r="A100" s="87"/>
      <c r="B100" s="88" t="s">
        <v>26</v>
      </c>
      <c r="C100" s="89"/>
      <c r="D100" s="89"/>
      <c r="E100" s="89">
        <f>SUM(E93:E99)</f>
        <v>144950</v>
      </c>
      <c r="F100" s="90">
        <f>SUM(F93:F99)</f>
        <v>144950</v>
      </c>
      <c r="G100" s="90">
        <f>SUM(G93:G99)</f>
        <v>144950</v>
      </c>
      <c r="H100" s="90">
        <f aca="true" t="shared" si="4" ref="H100:P100">SUM(H93:H98)</f>
        <v>144950</v>
      </c>
      <c r="I100" s="90">
        <f t="shared" si="4"/>
        <v>144900</v>
      </c>
      <c r="J100" s="90">
        <f t="shared" si="4"/>
        <v>153900</v>
      </c>
      <c r="K100" s="90">
        <f t="shared" si="4"/>
        <v>134900</v>
      </c>
      <c r="L100" s="90">
        <f t="shared" si="4"/>
        <v>136900</v>
      </c>
      <c r="M100" s="90">
        <f t="shared" si="4"/>
        <v>134900</v>
      </c>
      <c r="N100" s="90">
        <f t="shared" si="4"/>
        <v>134900</v>
      </c>
      <c r="O100" s="90">
        <f t="shared" si="4"/>
        <v>135900</v>
      </c>
      <c r="P100" s="90">
        <f t="shared" si="4"/>
        <v>143900</v>
      </c>
      <c r="Q100" s="90">
        <f>SUM(C100:P100)-0.38</f>
        <v>1699999.62</v>
      </c>
      <c r="R100" s="91">
        <f>Q100</f>
        <v>1699999.62</v>
      </c>
    </row>
  </sheetData>
  <sheetProtection/>
  <mergeCells count="3">
    <mergeCell ref="C88:Q88"/>
    <mergeCell ref="E6:J6"/>
    <mergeCell ref="K6:Q6"/>
  </mergeCells>
  <printOptions/>
  <pageMargins left="0.7" right="0.7" top="0.75" bottom="0.75" header="0.3" footer="0.3"/>
  <pageSetup horizontalDpi="600" verticalDpi="600" orientation="landscape" paperSize="5" scale="58" r:id="rId1"/>
  <rowBreaks count="2" manualBreakCount="2">
    <brk id="40" max="255" man="1"/>
    <brk id="8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ADOA MSD 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F. Bladine</dc:creator>
  <cp:keywords/>
  <dc:description/>
  <cp:lastModifiedBy>Ana Garcia</cp:lastModifiedBy>
  <cp:lastPrinted>2012-01-10T21:24:19Z</cp:lastPrinted>
  <dcterms:created xsi:type="dcterms:W3CDTF">2011-09-07T17:21:01Z</dcterms:created>
  <dcterms:modified xsi:type="dcterms:W3CDTF">2012-01-10T22:01:59Z</dcterms:modified>
  <cp:category/>
  <cp:version/>
  <cp:contentType/>
  <cp:contentStatus/>
</cp:coreProperties>
</file>